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zbori 2017\Rezultati\"/>
    </mc:Choice>
  </mc:AlternateContent>
  <bookViews>
    <workbookView xWindow="0" yWindow="0" windowWidth="20730" windowHeight="11760"/>
  </bookViews>
  <sheets>
    <sheet name="Predsednicki" sheetId="2" r:id="rId1"/>
    <sheet name="Sheet1" sheetId="1" r:id="rId2"/>
  </sheets>
  <definedNames>
    <definedName name="_xlnm.Print_Area" localSheetId="0">Predsednicki!$A$1:$Z$60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2" l="1"/>
  <c r="E49" i="2"/>
  <c r="F49" i="2"/>
  <c r="G49" i="2"/>
  <c r="H49" i="2"/>
  <c r="I49" i="2"/>
  <c r="J49" i="2"/>
  <c r="K49" i="2"/>
  <c r="L49" i="2"/>
  <c r="M49" i="2"/>
  <c r="C49" i="2"/>
  <c r="W4" i="2" l="1"/>
  <c r="C13" i="2" l="1"/>
  <c r="D13" i="2"/>
  <c r="E13" i="2"/>
  <c r="F13" i="2"/>
  <c r="G13" i="2"/>
  <c r="H13" i="2"/>
  <c r="I13" i="2"/>
  <c r="J13" i="2"/>
  <c r="K13" i="2"/>
  <c r="L13" i="2"/>
  <c r="M13" i="2"/>
  <c r="N4" i="2" l="1"/>
  <c r="Y4" i="2" s="1"/>
  <c r="S4" i="2"/>
  <c r="T4" i="2" s="1"/>
  <c r="N5" i="2"/>
  <c r="Y5" i="2" s="1"/>
  <c r="S5" i="2"/>
  <c r="T5" i="2" s="1"/>
  <c r="W5" i="2"/>
  <c r="N6" i="2"/>
  <c r="X6" i="2" s="1"/>
  <c r="S6" i="2"/>
  <c r="T6" i="2" s="1"/>
  <c r="W6" i="2"/>
  <c r="N7" i="2"/>
  <c r="X7" i="2" s="1"/>
  <c r="S7" i="2"/>
  <c r="T7" i="2" s="1"/>
  <c r="W7" i="2"/>
  <c r="N8" i="2"/>
  <c r="Y8" i="2" s="1"/>
  <c r="S8" i="2"/>
  <c r="T8" i="2" s="1"/>
  <c r="W8" i="2"/>
  <c r="Z8" i="2"/>
  <c r="N9" i="2"/>
  <c r="Y9" i="2" s="1"/>
  <c r="S9" i="2"/>
  <c r="T9" i="2" s="1"/>
  <c r="W9" i="2"/>
  <c r="N10" i="2"/>
  <c r="X10" i="2" s="1"/>
  <c r="S10" i="2"/>
  <c r="T10" i="2" s="1"/>
  <c r="W10" i="2"/>
  <c r="N11" i="2"/>
  <c r="X11" i="2" s="1"/>
  <c r="S11" i="2"/>
  <c r="T11" i="2" s="1"/>
  <c r="W11" i="2"/>
  <c r="N12" i="2"/>
  <c r="Y12" i="2" s="1"/>
  <c r="S12" i="2"/>
  <c r="T12" i="2"/>
  <c r="W12" i="2"/>
  <c r="X12" i="2"/>
  <c r="Z12" i="2"/>
  <c r="O13" i="2"/>
  <c r="P13" i="2"/>
  <c r="Q13" i="2"/>
  <c r="R13" i="2"/>
  <c r="U13" i="2"/>
  <c r="V13" i="2"/>
  <c r="N14" i="2"/>
  <c r="X14" i="2" s="1"/>
  <c r="S14" i="2"/>
  <c r="T14" i="2" s="1"/>
  <c r="W14" i="2"/>
  <c r="N15" i="2"/>
  <c r="Y15" i="2" s="1"/>
  <c r="S15" i="2"/>
  <c r="T15" i="2" s="1"/>
  <c r="W15" i="2"/>
  <c r="N16" i="2"/>
  <c r="X16" i="2" s="1"/>
  <c r="S16" i="2"/>
  <c r="T16" i="2" s="1"/>
  <c r="W16" i="2"/>
  <c r="N17" i="2"/>
  <c r="Y17" i="2" s="1"/>
  <c r="S17" i="2"/>
  <c r="T17" i="2" s="1"/>
  <c r="W17" i="2"/>
  <c r="N18" i="2"/>
  <c r="X18" i="2" s="1"/>
  <c r="S18" i="2"/>
  <c r="T18" i="2" s="1"/>
  <c r="W18" i="2"/>
  <c r="N19" i="2"/>
  <c r="Y19" i="2" s="1"/>
  <c r="S19" i="2"/>
  <c r="Z19" i="2" s="1"/>
  <c r="W19" i="2"/>
  <c r="N20" i="2"/>
  <c r="X20" i="2" s="1"/>
  <c r="S20" i="2"/>
  <c r="T20" i="2" s="1"/>
  <c r="W20" i="2"/>
  <c r="C21" i="2"/>
  <c r="D21" i="2"/>
  <c r="E21" i="2"/>
  <c r="F21" i="2"/>
  <c r="G21" i="2"/>
  <c r="H21" i="2"/>
  <c r="I21" i="2"/>
  <c r="J21" i="2"/>
  <c r="K21" i="2"/>
  <c r="L21" i="2"/>
  <c r="M21" i="2"/>
  <c r="O21" i="2"/>
  <c r="P21" i="2"/>
  <c r="Q21" i="2"/>
  <c r="R21" i="2"/>
  <c r="U21" i="2"/>
  <c r="V21" i="2"/>
  <c r="V30" i="2" s="1"/>
  <c r="N22" i="2"/>
  <c r="X22" i="2" s="1"/>
  <c r="S22" i="2"/>
  <c r="T22" i="2" s="1"/>
  <c r="W22" i="2"/>
  <c r="N23" i="2"/>
  <c r="Y23" i="2" s="1"/>
  <c r="S23" i="2"/>
  <c r="T23" i="2" s="1"/>
  <c r="W23" i="2"/>
  <c r="N24" i="2"/>
  <c r="X24" i="2" s="1"/>
  <c r="S24" i="2"/>
  <c r="T24" i="2" s="1"/>
  <c r="W24" i="2"/>
  <c r="N25" i="2"/>
  <c r="Y25" i="2" s="1"/>
  <c r="S25" i="2"/>
  <c r="Z25" i="2" s="1"/>
  <c r="W25" i="2"/>
  <c r="N26" i="2"/>
  <c r="X26" i="2" s="1"/>
  <c r="S26" i="2"/>
  <c r="T26" i="2" s="1"/>
  <c r="W26" i="2"/>
  <c r="N27" i="2"/>
  <c r="Y27" i="2" s="1"/>
  <c r="S27" i="2"/>
  <c r="T27" i="2" s="1"/>
  <c r="W27" i="2"/>
  <c r="N28" i="2"/>
  <c r="X28" i="2" s="1"/>
  <c r="S28" i="2"/>
  <c r="T28" i="2" s="1"/>
  <c r="W28" i="2"/>
  <c r="N29" i="2"/>
  <c r="Y29" i="2" s="1"/>
  <c r="S29" i="2"/>
  <c r="T29" i="2" s="1"/>
  <c r="W29" i="2"/>
  <c r="Z29" i="2"/>
  <c r="C30" i="2"/>
  <c r="D30" i="2"/>
  <c r="E30" i="2"/>
  <c r="F30" i="2"/>
  <c r="G30" i="2"/>
  <c r="H30" i="2"/>
  <c r="I30" i="2"/>
  <c r="J30" i="2"/>
  <c r="K30" i="2"/>
  <c r="L30" i="2"/>
  <c r="M30" i="2"/>
  <c r="O30" i="2"/>
  <c r="P30" i="2"/>
  <c r="Q30" i="2"/>
  <c r="R30" i="2"/>
  <c r="U30" i="2"/>
  <c r="N31" i="2"/>
  <c r="Y31" i="2" s="1"/>
  <c r="S31" i="2"/>
  <c r="T31" i="2"/>
  <c r="W31" i="2"/>
  <c r="Z31" i="2"/>
  <c r="N32" i="2"/>
  <c r="X32" i="2" s="1"/>
  <c r="S32" i="2"/>
  <c r="T32" i="2" s="1"/>
  <c r="W32" i="2"/>
  <c r="N33" i="2"/>
  <c r="Y33" i="2" s="1"/>
  <c r="S33" i="2"/>
  <c r="T33" i="2" s="1"/>
  <c r="W33" i="2"/>
  <c r="N34" i="2"/>
  <c r="X34" i="2" s="1"/>
  <c r="T34" i="2"/>
  <c r="W34" i="2"/>
  <c r="N35" i="2"/>
  <c r="Y35" i="2" s="1"/>
  <c r="S35" i="2"/>
  <c r="T35" i="2" s="1"/>
  <c r="W35" i="2"/>
  <c r="C36" i="2"/>
  <c r="D36" i="2"/>
  <c r="E36" i="2"/>
  <c r="F36" i="2"/>
  <c r="G36" i="2"/>
  <c r="H36" i="2"/>
  <c r="I36" i="2"/>
  <c r="J36" i="2"/>
  <c r="K36" i="2"/>
  <c r="L36" i="2"/>
  <c r="M36" i="2"/>
  <c r="O36" i="2"/>
  <c r="P36" i="2"/>
  <c r="Q36" i="2"/>
  <c r="R36" i="2"/>
  <c r="U36" i="2"/>
  <c r="V36" i="2"/>
  <c r="N37" i="2"/>
  <c r="Y37" i="2" s="1"/>
  <c r="S37" i="2"/>
  <c r="T37" i="2" s="1"/>
  <c r="W37" i="2"/>
  <c r="N38" i="2"/>
  <c r="X38" i="2" s="1"/>
  <c r="S38" i="2"/>
  <c r="T38" i="2" s="1"/>
  <c r="W38" i="2"/>
  <c r="N39" i="2"/>
  <c r="Y39" i="2" s="1"/>
  <c r="S39" i="2"/>
  <c r="T39" i="2" s="1"/>
  <c r="W39" i="2"/>
  <c r="N40" i="2"/>
  <c r="Y40" i="2" s="1"/>
  <c r="S40" i="2"/>
  <c r="T40" i="2" s="1"/>
  <c r="W40" i="2"/>
  <c r="N41" i="2"/>
  <c r="Y41" i="2" s="1"/>
  <c r="S41" i="2"/>
  <c r="T41" i="2" s="1"/>
  <c r="W41" i="2"/>
  <c r="N42" i="2"/>
  <c r="X42" i="2" s="1"/>
  <c r="S42" i="2"/>
  <c r="T42" i="2" s="1"/>
  <c r="W42" i="2"/>
  <c r="Y42" i="2"/>
  <c r="C43" i="2"/>
  <c r="D43" i="2"/>
  <c r="E43" i="2"/>
  <c r="F43" i="2"/>
  <c r="G43" i="2"/>
  <c r="H43" i="2"/>
  <c r="I43" i="2"/>
  <c r="J43" i="2"/>
  <c r="K43" i="2"/>
  <c r="L43" i="2"/>
  <c r="M43" i="2"/>
  <c r="O43" i="2"/>
  <c r="P43" i="2"/>
  <c r="Q43" i="2"/>
  <c r="R43" i="2"/>
  <c r="U43" i="2"/>
  <c r="V43" i="2"/>
  <c r="N44" i="2"/>
  <c r="X44" i="2" s="1"/>
  <c r="S44" i="2"/>
  <c r="T44" i="2" s="1"/>
  <c r="W44" i="2"/>
  <c r="N45" i="2"/>
  <c r="S45" i="2"/>
  <c r="Z45" i="2" s="1"/>
  <c r="W45" i="2"/>
  <c r="C46" i="2"/>
  <c r="D46" i="2"/>
  <c r="E46" i="2"/>
  <c r="F46" i="2"/>
  <c r="G46" i="2"/>
  <c r="H46" i="2"/>
  <c r="I46" i="2"/>
  <c r="J46" i="2"/>
  <c r="K46" i="2"/>
  <c r="L46" i="2"/>
  <c r="M46" i="2"/>
  <c r="O46" i="2"/>
  <c r="P46" i="2"/>
  <c r="Q46" i="2"/>
  <c r="R46" i="2"/>
  <c r="U46" i="2"/>
  <c r="V46" i="2"/>
  <c r="N47" i="2"/>
  <c r="Y47" i="2" s="1"/>
  <c r="S47" i="2"/>
  <c r="T47" i="2" s="1"/>
  <c r="G54" i="2" s="1"/>
  <c r="W47" i="2"/>
  <c r="C48" i="2"/>
  <c r="D48" i="2"/>
  <c r="E48" i="2"/>
  <c r="F48" i="2"/>
  <c r="G48" i="2"/>
  <c r="H48" i="2"/>
  <c r="I48" i="2"/>
  <c r="J48" i="2"/>
  <c r="K48" i="2"/>
  <c r="L48" i="2"/>
  <c r="M48" i="2"/>
  <c r="O48" i="2"/>
  <c r="P48" i="2"/>
  <c r="Q48" i="2"/>
  <c r="R48" i="2"/>
  <c r="U48" i="2"/>
  <c r="V48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C54" i="2" l="1"/>
  <c r="Y20" i="2"/>
  <c r="X40" i="2"/>
  <c r="X17" i="2"/>
  <c r="Y16" i="2"/>
  <c r="Y18" i="2"/>
  <c r="Y22" i="2"/>
  <c r="X31" i="2"/>
  <c r="N46" i="2"/>
  <c r="Y28" i="2"/>
  <c r="X39" i="2"/>
  <c r="X29" i="2"/>
  <c r="C57" i="2"/>
  <c r="X8" i="2"/>
  <c r="Y7" i="2"/>
  <c r="Y6" i="2"/>
  <c r="W46" i="2"/>
  <c r="Y24" i="2"/>
  <c r="Z23" i="2"/>
  <c r="X33" i="2"/>
  <c r="Y32" i="2"/>
  <c r="X23" i="2"/>
  <c r="X47" i="2"/>
  <c r="Y44" i="2"/>
  <c r="X37" i="2"/>
  <c r="Z27" i="2"/>
  <c r="Y11" i="2"/>
  <c r="Z47" i="2"/>
  <c r="F54" i="2"/>
  <c r="T45" i="2"/>
  <c r="G53" i="2" s="1"/>
  <c r="Z39" i="2"/>
  <c r="Z37" i="2"/>
  <c r="S36" i="2"/>
  <c r="Z36" i="2" s="1"/>
  <c r="Z35" i="2"/>
  <c r="Z33" i="2"/>
  <c r="Z17" i="2"/>
  <c r="Z41" i="2"/>
  <c r="T19" i="2"/>
  <c r="Z15" i="2"/>
  <c r="Z14" i="2"/>
  <c r="W36" i="2"/>
  <c r="W21" i="2"/>
  <c r="W30" i="2" s="1"/>
  <c r="E60" i="2"/>
  <c r="X45" i="2"/>
  <c r="X46" i="2" s="1"/>
  <c r="X41" i="2"/>
  <c r="Y38" i="2"/>
  <c r="Y43" i="2" s="1"/>
  <c r="Y34" i="2"/>
  <c r="Y36" i="2" s="1"/>
  <c r="X27" i="2"/>
  <c r="Y26" i="2"/>
  <c r="Y14" i="2"/>
  <c r="Y10" i="2"/>
  <c r="D58" i="2"/>
  <c r="E58" i="2"/>
  <c r="C53" i="2"/>
  <c r="W48" i="2"/>
  <c r="S30" i="2"/>
  <c r="Z30" i="2" s="1"/>
  <c r="T25" i="2"/>
  <c r="X15" i="2"/>
  <c r="W13" i="2"/>
  <c r="D60" i="2"/>
  <c r="Z11" i="2"/>
  <c r="Z7" i="2"/>
  <c r="X5" i="2"/>
  <c r="N13" i="2"/>
  <c r="T36" i="2"/>
  <c r="G51" i="2"/>
  <c r="T21" i="2"/>
  <c r="G56" i="2"/>
  <c r="T43" i="2"/>
  <c r="G52" i="2"/>
  <c r="T13" i="2"/>
  <c r="G55" i="2"/>
  <c r="T46" i="2"/>
  <c r="X35" i="2"/>
  <c r="X25" i="2"/>
  <c r="X19" i="2"/>
  <c r="X9" i="2"/>
  <c r="F57" i="2"/>
  <c r="C56" i="2"/>
  <c r="F53" i="2"/>
  <c r="C52" i="2"/>
  <c r="Y45" i="2"/>
  <c r="W43" i="2"/>
  <c r="S43" i="2"/>
  <c r="Z43" i="2" s="1"/>
  <c r="Z40" i="2"/>
  <c r="N36" i="2"/>
  <c r="Z34" i="2"/>
  <c r="N30" i="2"/>
  <c r="Z28" i="2"/>
  <c r="Z24" i="2"/>
  <c r="S21" i="2"/>
  <c r="Z21" i="2" s="1"/>
  <c r="Z18" i="2"/>
  <c r="Z4" i="2"/>
  <c r="F56" i="2"/>
  <c r="C55" i="2"/>
  <c r="F52" i="2"/>
  <c r="C51" i="2"/>
  <c r="S48" i="2"/>
  <c r="Z48" i="2" s="1"/>
  <c r="S46" i="2"/>
  <c r="Z46" i="2" s="1"/>
  <c r="N43" i="2"/>
  <c r="N21" i="2"/>
  <c r="Z9" i="2"/>
  <c r="Z5" i="2"/>
  <c r="F55" i="2"/>
  <c r="F51" i="2"/>
  <c r="N48" i="2"/>
  <c r="Z44" i="2"/>
  <c r="Z42" i="2"/>
  <c r="Z38" i="2"/>
  <c r="Z32" i="2"/>
  <c r="Z26" i="2"/>
  <c r="Z22" i="2"/>
  <c r="Z20" i="2"/>
  <c r="Z16" i="2"/>
  <c r="S13" i="2"/>
  <c r="Z13" i="2" s="1"/>
  <c r="Z10" i="2"/>
  <c r="Z6" i="2"/>
  <c r="Y21" i="2" l="1"/>
  <c r="Y30" i="2" s="1"/>
  <c r="T48" i="2"/>
  <c r="X43" i="2"/>
  <c r="X21" i="2"/>
  <c r="X30" i="2" s="1"/>
  <c r="C58" i="2"/>
  <c r="Y13" i="2"/>
  <c r="Y46" i="2"/>
  <c r="G57" i="2"/>
  <c r="G58" i="2" s="1"/>
  <c r="T30" i="2"/>
  <c r="X48" i="2"/>
  <c r="X13" i="2"/>
  <c r="F60" i="2"/>
  <c r="C60" i="2"/>
  <c r="X36" i="2"/>
  <c r="F58" i="2"/>
  <c r="Y48" i="2"/>
  <c r="G60" i="2" l="1"/>
</calcChain>
</file>

<file path=xl/sharedStrings.xml><?xml version="1.0" encoding="utf-8"?>
<sst xmlns="http://schemas.openxmlformats.org/spreadsheetml/2006/main" count="92" uniqueCount="84">
  <si>
    <t>Ukupno opština Bečej</t>
  </si>
  <si>
    <t>UKUPNO Bečej</t>
  </si>
  <si>
    <t>Bečej 3.MZ</t>
  </si>
  <si>
    <t>Bečej 2. MZ</t>
  </si>
  <si>
    <t>Bečej 1. MZ</t>
  </si>
  <si>
    <t>Radičević</t>
  </si>
  <si>
    <t>Mileševo</t>
  </si>
  <si>
    <t>Bačko Petrovo Selo</t>
  </si>
  <si>
    <t>Bačko Gradište</t>
  </si>
  <si>
    <t>Br birača koji nisu glasali</t>
  </si>
  <si>
    <t>Broj birača u svesci</t>
  </si>
  <si>
    <t>Br izašlih birača</t>
  </si>
  <si>
    <t>Nevažeći</t>
  </si>
  <si>
    <t>Total važećih glasova</t>
  </si>
  <si>
    <t>Zbirni Rezultati</t>
  </si>
  <si>
    <t>UKUPNO OPŠTINA BEČEJ</t>
  </si>
  <si>
    <t>UKUPNO Mileševo</t>
  </si>
  <si>
    <t>UKUPNO Bačko Petrovo Selo</t>
  </si>
  <si>
    <t>UKUPNO Bačko Gradište</t>
  </si>
  <si>
    <t>UKUPNO Bečej 3. Mesna zajednica</t>
  </si>
  <si>
    <t>Bečej 3 MZ</t>
  </si>
  <si>
    <t>UKUPNO Bečej 2. Mesna zajednica</t>
  </si>
  <si>
    <t>Bečej 2 MZ</t>
  </si>
  <si>
    <t>UKUPNO Bečej 1. Mesna zajednica</t>
  </si>
  <si>
    <t>Bečej 1 MZ</t>
  </si>
  <si>
    <t>Izlaznost</t>
  </si>
  <si>
    <t>Br listića u glasačkoj kutiji</t>
  </si>
  <si>
    <t>Br. Odnetih listića</t>
  </si>
  <si>
    <t>BR. Neupotrebljenih glasačkih listića</t>
  </si>
  <si>
    <t>Primljeno glasačkih listića</t>
  </si>
  <si>
    <t>Br birača van bir. Mesta</t>
  </si>
  <si>
    <t>Ukupno birača u svesci</t>
  </si>
  <si>
    <t>UpisaniSudskim reš.</t>
  </si>
  <si>
    <t>Br birača koji su glasali</t>
  </si>
  <si>
    <t>IZBORI ZA PREDSEDNIKA REPUBLIKE SRBIJE 2017</t>
  </si>
  <si>
    <t>1. BIFE "TEA", BЕČЕЈ, GLАVNА BR. 64</t>
  </si>
  <si>
    <t>2. ŠKОLА ZА ОSNОVNО I SRЕDNјЕ ОBRАZОVАNјЕ "BRАТSТVО", BЕČЕЈ, DОSIТЕЈЕVА BR. 11</t>
  </si>
  <si>
    <t>3. NАRОDNА BIBLIОТЕKА BЕČЕЈ, BЕČЕЈ, GLАVNА BR. 11</t>
  </si>
  <si>
    <t>4. ОŠ "ZDRАVKО GLОŽАNSKI", BЕČЕЈ, DОSIТЕЈЕVА BR. 4</t>
  </si>
  <si>
    <t>5. GЕRОNТОLОŠKI CЕNТАR BЕČЕЈ, BЕČЕЈ, SINĐЕLIĆЕVА BR. 140</t>
  </si>
  <si>
    <t>6. I МZ "ING. IVАN PЕRIŠIĆ", BЕČЕЈ, GЕRBЕRОVIH BR. 56</t>
  </si>
  <si>
    <t>7. SPОRТSKI CЕNТАR, BЕČЕЈ, ZЕLЕNА BR. 34</t>
  </si>
  <si>
    <t>8. SPОRТSKI CЕNТАR, BЕČЕЈ, ZЕLЕNА BR. 34</t>
  </si>
  <si>
    <t>9. BIVŠА KАFАNА МЕDЕNјАČА, BЕČЕЈ, VОЈVОĐАNSKIH BRIGАDА BR. 2</t>
  </si>
  <si>
    <t>10. DОМ "LЕNĐЕL IŠТVАN", BЕČЕЈ, DОŽА ĐЕRĐА BR. 60</t>
  </si>
  <si>
    <t>11. DОМ "NАĐ IŠТVАN", BЕČЕЈ, NIKОLЕ ТЕSLЕ BR. 38</t>
  </si>
  <si>
    <t>12. II МZ "ТОDОR DUKIN", BЕČЕЈ, NОVОSАDSKА BR. 104</t>
  </si>
  <si>
    <t>13. PRЕDŠKОLSKА USТАNОVА "LАBUD PЕЈОVIĆ" , BЕČЕЈ, RЕPUBLIKАNSKА BR. 133</t>
  </si>
  <si>
    <t>14. GIМNАZIЈА BЕČЕЈ, BЕČЕЈ, ZЕLЕNА BR. 13</t>
  </si>
  <si>
    <t>15. DОМ "SLАVKО SIМIN", BЕČЕЈ, SТЕVАNА KОЈIĆА BR. 26</t>
  </si>
  <si>
    <t>16. ŠKОLА ZА ОSNОVNО I SRЕDNјЕ ОBRАZОVАNјЕ "BRАТSТVО", BЕČЕЈ, ĐURЕ ЈАKŠIĆА BR. 2</t>
  </si>
  <si>
    <t>17. KАFАNА "PUSТА ČАRDА", BЕČЕЈ, 4. ЈULА BR. 43</t>
  </si>
  <si>
    <t>18. МZ "PОLjАNICА" , BЕČЕЈ, PОLjАNICА BB</t>
  </si>
  <si>
    <t>19. DОМ "FЕKЕТЕ МАĆАŠ", BЕČЕЈ, HОVЕ FRIĐЕŠА BR. 52</t>
  </si>
  <si>
    <t>20. ОŠ "ŠАМU МIHАLj", BЕČЕЈ, ТRG BRАТSТVА - ЈЕDINSТVА BR. 2</t>
  </si>
  <si>
    <t>21. PRЕDŠKОLSKА USТАNОVА "LАBUD PЕЈОVIĆ", BЕČЕЈ, ТRG BRАТSТVА - ЈЕDINSТVА BR. 19</t>
  </si>
  <si>
    <t>22. III МZ "BRАТSТVО ЈЕDINSТVО", BЕČЕЈ, ТRG BRАТSТVА - ЈЕDINSТVА BR. 16</t>
  </si>
  <si>
    <t>23. ОŠ "ŠАМU МIHАLj", BЕČЕЈ, ТRG BRАТSТVА - ЈЕDINSТVА BR. 2</t>
  </si>
  <si>
    <t>24. BIVŠА PЕKАRА "SТАRS", BЕČЕЈ, АRАNј ЈАNОŠА BR. 1</t>
  </si>
  <si>
    <t>25. VЕТЕRINАRSKА SТАNICА BАČKО GRАDIŠТЕ, BАČKО GRАDIŠТЕ, МILОRАDА RUSА BR. 1</t>
  </si>
  <si>
    <t>26. ОŠ "SVЕТОZАR МАRKОVIĆ", BАČKО GRАDIŠТЕ, ŠKОLSKА BR. 33</t>
  </si>
  <si>
    <t>27. МZ "BАČKО GRАDIŠТЕ", BАČKО GRАDIŠТЕ, GLАVNА BR. 35</t>
  </si>
  <si>
    <t>28. KLUB "SТЕVАN DЕЈАNОV", BАČKО GRАDIŠТЕ, BОRISА KIDRIČА BR. 14</t>
  </si>
  <si>
    <t>29. KLUB "KЕNDЕRЕŠI GЕRGЕLj", BАČKО GRАDIŠТЕ, 22. ОKТОBRА BR. 47B</t>
  </si>
  <si>
    <t>30. PRЕDŠKОLSKА USТАNОVА, BАČKО PЕТRОVО SЕLО, PАТRIЈАRHА VIĆЕNТIЈА PRОDАNОVА BR. 58</t>
  </si>
  <si>
    <t>31. PRЕDŠKОLSKА USТАNОVА, BАČKО PЕТRОVО SЕLО, DОŽА ĐЕRĐА BR. 17</t>
  </si>
  <si>
    <t>32. ТЕHNIČKI PRЕGLЕD "АFТОLАЈN", BАČKО PЕТRОVО SЕLО, LАZЕ KОSТIĆА BR. 45</t>
  </si>
  <si>
    <t>33. PRЕDŠKОLSKА USТАNОVА, BАČKО PЕТRОVО SЕLО, ЈОŽЕF АТILЕ BR. 35</t>
  </si>
  <si>
    <t>34. PRЕDŠKОLSKА USТАNОVА, BАČKО PЕТRОVО SЕLО, ТАNČIĆ МIHАLjА BR. 2</t>
  </si>
  <si>
    <t>35. МАŠINSKI PАRK PЕТЕFI, BАČKО PЕТRОVО SЕLО, DR IМRЕА KIŠА BR. 111</t>
  </si>
  <si>
    <t>36. DОМ KULТURЕ, МILЕŠЕVО, 12. ОKТОBRА BR. 3</t>
  </si>
  <si>
    <t>37. DОМ KULТURЕ DRLjАN, МILЕŠЕVО, ЈОŽЕF АТILЕ BR. 13</t>
  </si>
  <si>
    <t>38. МZ "RАDIČЕVIĆ" , RАDIČЕVIĆ, VЕLjKА VLАHОVIĆА BR. 2</t>
  </si>
  <si>
    <t>Sаšа Јаnkоvić</t>
  </si>
  <si>
    <t>Vuk Јеrеmić</t>
  </si>
  <si>
    <t>Мirоslаv Pаrоvić</t>
  </si>
  <si>
    <t>Sаšа Rаdulоvić</t>
  </si>
  <si>
    <t>Lukа Маksimоvić</t>
  </si>
  <si>
    <t>Аlеksаndаr Vučić</t>
  </si>
  <si>
    <t>Bоškо Оbrаdоvić</t>
  </si>
  <si>
    <t>dr Vојislаv Šеšеlј</t>
  </si>
  <si>
    <t>prоf. dr Аlеksаndаr Pоpоvić</t>
  </si>
  <si>
    <t>Мilаn Stаmаtоvić</t>
  </si>
  <si>
    <t>Nеnаd Čаnаk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</si>
</sst>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8"/>
      <name val="Arial"/>
      <charset val="238"/>
    </font>
    <font>
      <sz val="12"/>
      <name val="Arial"/>
      <charset val="238"/>
    </font>
    <font>
      <b/>
      <sz val="12"/>
      <name val="Arial"/>
      <family val="2"/>
      <charset val="238"/>
    </font>
    <font>
      <b/>
      <sz val="12"/>
      <name val="Arial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charset val="238"/>
    </font>
    <font>
      <b/>
      <sz val="14"/>
      <name val="Arial"/>
      <family val="2"/>
      <charset val="238"/>
    </font>
    <font>
      <b/>
      <sz val="12.5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gray0625">
        <fgColor indexed="41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1" fillId="0" borderId="0" xfId="1" applyAlignment="1">
      <alignment wrapText="1"/>
    </xf>
    <xf numFmtId="0" fontId="1" fillId="0" borderId="0" xfId="1" applyFill="1"/>
    <xf numFmtId="0" fontId="1" fillId="0" borderId="0" xfId="1" applyFill="1" applyAlignment="1">
      <alignment horizontal="center" vertical="center"/>
    </xf>
    <xf numFmtId="0" fontId="1" fillId="0" borderId="0" xfId="1" applyFill="1" applyAlignment="1">
      <alignment wrapText="1"/>
    </xf>
    <xf numFmtId="3" fontId="1" fillId="0" borderId="1" xfId="1" applyNumberFormat="1" applyFill="1" applyBorder="1"/>
    <xf numFmtId="0" fontId="1" fillId="0" borderId="2" xfId="1" applyFill="1" applyBorder="1" applyAlignment="1">
      <alignment wrapText="1"/>
    </xf>
    <xf numFmtId="3" fontId="1" fillId="0" borderId="0" xfId="1" applyNumberFormat="1" applyFill="1"/>
    <xf numFmtId="3" fontId="1" fillId="0" borderId="3" xfId="1" applyNumberFormat="1" applyFill="1" applyBorder="1"/>
    <xf numFmtId="3" fontId="1" fillId="0" borderId="4" xfId="1" applyNumberFormat="1" applyFill="1" applyBorder="1"/>
    <xf numFmtId="3" fontId="1" fillId="0" borderId="5" xfId="1" applyNumberFormat="1" applyFill="1" applyBorder="1"/>
    <xf numFmtId="0" fontId="1" fillId="0" borderId="6" xfId="1" applyFill="1" applyBorder="1" applyAlignment="1">
      <alignment wrapText="1"/>
    </xf>
    <xf numFmtId="3" fontId="1" fillId="0" borderId="7" xfId="1" applyNumberFormat="1" applyFill="1" applyBorder="1"/>
    <xf numFmtId="3" fontId="1" fillId="0" borderId="8" xfId="1" applyNumberFormat="1" applyFill="1" applyBorder="1"/>
    <xf numFmtId="3" fontId="1" fillId="0" borderId="9" xfId="1" applyNumberFormat="1" applyFill="1" applyBorder="1"/>
    <xf numFmtId="0" fontId="1" fillId="0" borderId="10" xfId="1" applyFill="1" applyBorder="1" applyAlignment="1">
      <alignment wrapText="1"/>
    </xf>
    <xf numFmtId="3" fontId="1" fillId="0" borderId="11" xfId="1" applyNumberFormat="1" applyFill="1" applyBorder="1"/>
    <xf numFmtId="3" fontId="1" fillId="0" borderId="12" xfId="1" applyNumberFormat="1" applyFill="1" applyBorder="1"/>
    <xf numFmtId="3" fontId="1" fillId="0" borderId="13" xfId="1" applyNumberFormat="1" applyFill="1" applyBorder="1"/>
    <xf numFmtId="0" fontId="1" fillId="0" borderId="14" xfId="1" applyFill="1" applyBorder="1" applyAlignment="1">
      <alignment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1" fillId="0" borderId="17" xfId="1" applyFill="1" applyBorder="1" applyAlignment="1">
      <alignment wrapText="1"/>
    </xf>
    <xf numFmtId="0" fontId="3" fillId="0" borderId="0" xfId="1" applyFont="1" applyFill="1"/>
    <xf numFmtId="10" fontId="1" fillId="2" borderId="18" xfId="1" applyNumberFormat="1" applyFill="1" applyBorder="1"/>
    <xf numFmtId="3" fontId="4" fillId="2" borderId="19" xfId="1" applyNumberFormat="1" applyFont="1" applyFill="1" applyBorder="1" applyAlignment="1" applyProtection="1">
      <alignment horizontal="center" vertical="center"/>
    </xf>
    <xf numFmtId="3" fontId="4" fillId="2" borderId="20" xfId="1" applyNumberFormat="1" applyFont="1" applyFill="1" applyBorder="1" applyAlignment="1" applyProtection="1">
      <alignment horizontal="center" vertical="center"/>
    </xf>
    <xf numFmtId="3" fontId="4" fillId="2" borderId="21" xfId="1" applyNumberFormat="1" applyFont="1" applyFill="1" applyBorder="1" applyAlignment="1" applyProtection="1">
      <alignment horizontal="center" vertical="center"/>
    </xf>
    <xf numFmtId="3" fontId="4" fillId="2" borderId="17" xfId="1" applyNumberFormat="1" applyFont="1" applyFill="1" applyBorder="1" applyAlignment="1" applyProtection="1">
      <alignment horizontal="center" vertical="center"/>
    </xf>
    <xf numFmtId="3" fontId="4" fillId="2" borderId="22" xfId="1" applyNumberFormat="1" applyFont="1" applyFill="1" applyBorder="1" applyAlignment="1" applyProtection="1">
      <alignment horizontal="center" vertical="center"/>
    </xf>
    <xf numFmtId="3" fontId="4" fillId="2" borderId="23" xfId="1" applyNumberFormat="1" applyFont="1" applyFill="1" applyBorder="1" applyAlignment="1" applyProtection="1">
      <alignment horizontal="center" vertical="center"/>
    </xf>
    <xf numFmtId="0" fontId="5" fillId="2" borderId="19" xfId="1" applyFont="1" applyFill="1" applyBorder="1" applyAlignment="1" applyProtection="1">
      <alignment wrapText="1"/>
    </xf>
    <xf numFmtId="0" fontId="3" fillId="0" borderId="0" xfId="1" applyFont="1" applyFill="1" applyProtection="1"/>
    <xf numFmtId="10" fontId="1" fillId="0" borderId="17" xfId="1" applyNumberFormat="1" applyFill="1" applyBorder="1"/>
    <xf numFmtId="3" fontId="1" fillId="0" borderId="19" xfId="1" applyNumberFormat="1" applyFill="1" applyBorder="1" applyAlignment="1">
      <alignment horizontal="center" vertical="center"/>
    </xf>
    <xf numFmtId="3" fontId="1" fillId="0" borderId="24" xfId="1" applyNumberFormat="1" applyFill="1" applyBorder="1" applyAlignment="1">
      <alignment horizontal="center" vertical="center"/>
    </xf>
    <xf numFmtId="3" fontId="1" fillId="0" borderId="25" xfId="1" applyNumberFormat="1" applyFill="1" applyBorder="1" applyAlignment="1">
      <alignment horizontal="center" vertical="center"/>
    </xf>
    <xf numFmtId="3" fontId="1" fillId="0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Fill="1" applyBorder="1" applyAlignment="1" applyProtection="1">
      <alignment horizontal="center" vertical="center"/>
      <protection locked="0"/>
    </xf>
    <xf numFmtId="3" fontId="1" fillId="0" borderId="27" xfId="1" applyNumberFormat="1" applyFill="1" applyBorder="1" applyAlignment="1" applyProtection="1">
      <alignment horizontal="center" vertical="center"/>
    </xf>
    <xf numFmtId="3" fontId="1" fillId="0" borderId="22" xfId="1" applyNumberFormat="1" applyFill="1" applyBorder="1" applyAlignment="1" applyProtection="1">
      <alignment horizontal="center" vertical="center"/>
    </xf>
    <xf numFmtId="3" fontId="1" fillId="0" borderId="12" xfId="1" applyNumberFormat="1" applyFill="1" applyBorder="1" applyAlignment="1" applyProtection="1">
      <alignment horizontal="center" vertical="center"/>
      <protection locked="0"/>
    </xf>
    <xf numFmtId="3" fontId="1" fillId="0" borderId="23" xfId="1" applyNumberFormat="1" applyFill="1" applyBorder="1" applyAlignment="1" applyProtection="1">
      <alignment horizontal="center" vertical="center"/>
      <protection locked="0"/>
    </xf>
    <xf numFmtId="3" fontId="6" fillId="0" borderId="28" xfId="1" applyNumberFormat="1" applyFont="1" applyFill="1" applyBorder="1" applyAlignment="1" applyProtection="1">
      <alignment horizontal="center" vertical="center"/>
    </xf>
    <xf numFmtId="3" fontId="1" fillId="0" borderId="1" xfId="1" applyNumberFormat="1" applyFill="1" applyBorder="1" applyAlignment="1" applyProtection="1">
      <alignment horizontal="center" vertical="center"/>
      <protection locked="0"/>
    </xf>
    <xf numFmtId="3" fontId="1" fillId="0" borderId="2" xfId="1" applyNumberFormat="1" applyFill="1" applyBorder="1" applyAlignment="1" applyProtection="1">
      <alignment horizontal="center" vertical="center"/>
      <protection locked="0"/>
    </xf>
    <xf numFmtId="0" fontId="7" fillId="0" borderId="17" xfId="1" applyFont="1" applyFill="1" applyBorder="1" applyAlignment="1" applyProtection="1">
      <alignment wrapText="1"/>
    </xf>
    <xf numFmtId="0" fontId="1" fillId="0" borderId="17" xfId="1" applyFill="1" applyBorder="1" applyAlignment="1" applyProtection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10" fontId="1" fillId="0" borderId="29" xfId="1" applyNumberFormat="1" applyFill="1" applyBorder="1"/>
    <xf numFmtId="3" fontId="8" fillId="3" borderId="19" xfId="1" applyNumberFormat="1" applyFont="1" applyFill="1" applyBorder="1" applyAlignment="1" applyProtection="1">
      <alignment horizontal="center" vertical="center"/>
    </xf>
    <xf numFmtId="3" fontId="8" fillId="3" borderId="20" xfId="1" applyNumberFormat="1" applyFont="1" applyFill="1" applyBorder="1" applyAlignment="1" applyProtection="1">
      <alignment horizontal="center" vertical="center"/>
    </xf>
    <xf numFmtId="3" fontId="8" fillId="3" borderId="1" xfId="1" applyNumberFormat="1" applyFont="1" applyFill="1" applyBorder="1" applyAlignment="1" applyProtection="1">
      <alignment horizontal="center" vertical="center"/>
    </xf>
    <xf numFmtId="3" fontId="8" fillId="3" borderId="15" xfId="1" applyNumberFormat="1" applyFont="1" applyFill="1" applyBorder="1" applyAlignment="1" applyProtection="1">
      <alignment horizontal="center" vertical="center"/>
    </xf>
    <xf numFmtId="3" fontId="8" fillId="3" borderId="16" xfId="1" applyNumberFormat="1" applyFont="1" applyFill="1" applyBorder="1" applyAlignment="1" applyProtection="1">
      <alignment horizontal="center" vertical="center"/>
    </xf>
    <xf numFmtId="3" fontId="8" fillId="3" borderId="18" xfId="1" applyNumberFormat="1" applyFont="1" applyFill="1" applyBorder="1" applyAlignment="1" applyProtection="1">
      <alignment horizontal="center" vertical="center"/>
    </xf>
    <xf numFmtId="3" fontId="8" fillId="3" borderId="30" xfId="1" applyNumberFormat="1" applyFont="1" applyFill="1" applyBorder="1" applyAlignment="1" applyProtection="1">
      <alignment horizontal="center" vertical="center"/>
    </xf>
    <xf numFmtId="3" fontId="8" fillId="3" borderId="31" xfId="1" applyNumberFormat="1" applyFont="1" applyFill="1" applyBorder="1" applyAlignment="1" applyProtection="1">
      <alignment horizontal="center" vertical="center"/>
    </xf>
    <xf numFmtId="3" fontId="8" fillId="3" borderId="32" xfId="1" applyNumberFormat="1" applyFont="1" applyFill="1" applyBorder="1" applyAlignment="1" applyProtection="1">
      <alignment horizontal="center" vertical="center"/>
    </xf>
    <xf numFmtId="0" fontId="8" fillId="3" borderId="33" xfId="1" applyFont="1" applyFill="1" applyBorder="1" applyAlignment="1" applyProtection="1">
      <alignment horizontal="center" vertical="center" wrapText="1"/>
    </xf>
    <xf numFmtId="0" fontId="8" fillId="3" borderId="29" xfId="1" applyFont="1" applyFill="1" applyBorder="1" applyAlignment="1" applyProtection="1">
      <alignment horizontal="center" vertical="center" textRotation="255" wrapText="1"/>
    </xf>
    <xf numFmtId="10" fontId="1" fillId="0" borderId="6" xfId="1" applyNumberFormat="1" applyFill="1" applyBorder="1"/>
    <xf numFmtId="3" fontId="1" fillId="0" borderId="34" xfId="1" applyNumberFormat="1" applyFill="1" applyBorder="1" applyAlignment="1">
      <alignment horizontal="center" vertical="center"/>
    </xf>
    <xf numFmtId="3" fontId="1" fillId="0" borderId="3" xfId="1" applyNumberFormat="1" applyFill="1" applyBorder="1" applyAlignment="1">
      <alignment horizontal="center" vertical="center"/>
    </xf>
    <xf numFmtId="3" fontId="1" fillId="0" borderId="4" xfId="1" applyNumberFormat="1" applyFill="1" applyBorder="1" applyAlignment="1">
      <alignment horizontal="center" vertical="center"/>
    </xf>
    <xf numFmtId="0" fontId="1" fillId="0" borderId="35" xfId="1" applyFill="1" applyBorder="1" applyAlignment="1" applyProtection="1">
      <alignment horizontal="center" vertical="center"/>
      <protection locked="0"/>
    </xf>
    <xf numFmtId="0" fontId="1" fillId="0" borderId="4" xfId="1" applyFill="1" applyBorder="1" applyAlignment="1" applyProtection="1">
      <alignment horizontal="center" vertical="center"/>
      <protection locked="0"/>
    </xf>
    <xf numFmtId="3" fontId="1" fillId="0" borderId="4" xfId="1" applyNumberFormat="1" applyFill="1" applyBorder="1" applyAlignment="1" applyProtection="1">
      <alignment horizontal="center" vertical="center"/>
    </xf>
    <xf numFmtId="3" fontId="1" fillId="0" borderId="36" xfId="1" applyNumberFormat="1" applyFill="1" applyBorder="1" applyAlignment="1" applyProtection="1">
      <alignment horizontal="center" vertical="center"/>
    </xf>
    <xf numFmtId="3" fontId="1" fillId="0" borderId="37" xfId="1" applyNumberFormat="1" applyFill="1" applyBorder="1" applyAlignment="1" applyProtection="1">
      <alignment horizontal="center" vertical="center"/>
      <protection locked="0"/>
    </xf>
    <xf numFmtId="3" fontId="6" fillId="0" borderId="6" xfId="1" applyNumberFormat="1" applyFont="1" applyFill="1" applyBorder="1" applyAlignment="1" applyProtection="1">
      <alignment horizontal="center" vertical="center"/>
    </xf>
    <xf numFmtId="3" fontId="1" fillId="0" borderId="36" xfId="1" applyNumberFormat="1" applyFill="1" applyBorder="1" applyAlignment="1" applyProtection="1">
      <alignment horizontal="center" vertical="center"/>
      <protection locked="0"/>
    </xf>
    <xf numFmtId="3" fontId="1" fillId="0" borderId="4" xfId="1" applyNumberFormat="1" applyFill="1" applyBorder="1" applyAlignment="1" applyProtection="1">
      <alignment horizontal="center" vertical="center"/>
      <protection locked="0"/>
    </xf>
    <xf numFmtId="3" fontId="1" fillId="0" borderId="35" xfId="1" applyNumberFormat="1" applyFill="1" applyBorder="1" applyAlignment="1" applyProtection="1">
      <alignment horizontal="center" vertical="center"/>
      <protection locked="0"/>
    </xf>
    <xf numFmtId="0" fontId="7" fillId="0" borderId="6" xfId="1" applyFont="1" applyFill="1" applyBorder="1" applyAlignment="1" applyProtection="1">
      <alignment wrapText="1"/>
    </xf>
    <xf numFmtId="10" fontId="1" fillId="0" borderId="28" xfId="1" applyNumberFormat="1" applyFill="1" applyBorder="1"/>
    <xf numFmtId="3" fontId="1" fillId="0" borderId="38" xfId="1" applyNumberFormat="1" applyFill="1" applyBorder="1" applyAlignment="1">
      <alignment horizontal="center" vertical="center"/>
    </xf>
    <xf numFmtId="0" fontId="1" fillId="0" borderId="12" xfId="1" applyFill="1" applyBorder="1" applyAlignment="1" applyProtection="1">
      <alignment horizontal="center" vertical="center"/>
      <protection locked="0"/>
    </xf>
    <xf numFmtId="3" fontId="1" fillId="0" borderId="12" xfId="1" applyNumberFormat="1" applyFill="1" applyBorder="1" applyAlignment="1" applyProtection="1">
      <alignment horizontal="center" vertical="center"/>
    </xf>
    <xf numFmtId="3" fontId="1" fillId="0" borderId="39" xfId="1" applyNumberFormat="1" applyFill="1" applyBorder="1" applyAlignment="1" applyProtection="1">
      <alignment horizontal="center" vertical="center"/>
    </xf>
    <xf numFmtId="3" fontId="1" fillId="0" borderId="40" xfId="1" applyNumberFormat="1" applyFill="1" applyBorder="1" applyAlignment="1" applyProtection="1">
      <alignment horizontal="center" vertical="center"/>
      <protection locked="0"/>
    </xf>
    <xf numFmtId="3" fontId="1" fillId="0" borderId="41" xfId="1" applyNumberFormat="1" applyFill="1" applyBorder="1" applyAlignment="1" applyProtection="1">
      <alignment horizontal="center" vertical="center"/>
      <protection locked="0"/>
    </xf>
    <xf numFmtId="3" fontId="1" fillId="0" borderId="25" xfId="1" applyNumberFormat="1" applyFill="1" applyBorder="1" applyAlignment="1" applyProtection="1">
      <alignment horizontal="center" vertical="center"/>
      <protection locked="0"/>
    </xf>
    <xf numFmtId="0" fontId="7" fillId="0" borderId="28" xfId="1" applyFont="1" applyFill="1" applyBorder="1" applyAlignment="1" applyProtection="1">
      <alignment wrapText="1"/>
    </xf>
    <xf numFmtId="3" fontId="8" fillId="3" borderId="2" xfId="1" applyNumberFormat="1" applyFont="1" applyFill="1" applyBorder="1" applyAlignment="1" applyProtection="1">
      <alignment horizontal="center" vertical="center"/>
    </xf>
    <xf numFmtId="3" fontId="8" fillId="3" borderId="29" xfId="1" applyNumberFormat="1" applyFont="1" applyFill="1" applyBorder="1" applyAlignment="1" applyProtection="1">
      <alignment horizontal="center" vertical="center"/>
    </xf>
    <xf numFmtId="10" fontId="1" fillId="0" borderId="10" xfId="1" applyNumberFormat="1" applyFill="1" applyBorder="1"/>
    <xf numFmtId="3" fontId="1" fillId="0" borderId="43" xfId="1" applyNumberFormat="1" applyFill="1" applyBorder="1" applyAlignment="1">
      <alignment horizontal="center" vertical="center"/>
    </xf>
    <xf numFmtId="3" fontId="1" fillId="0" borderId="7" xfId="1" applyNumberFormat="1" applyFill="1" applyBorder="1" applyAlignment="1">
      <alignment horizontal="center" vertical="center"/>
    </xf>
    <xf numFmtId="3" fontId="1" fillId="0" borderId="8" xfId="1" applyNumberFormat="1" applyFill="1" applyBorder="1" applyAlignment="1">
      <alignment horizontal="center" vertical="center"/>
    </xf>
    <xf numFmtId="0" fontId="1" fillId="0" borderId="44" xfId="1" applyFill="1" applyBorder="1" applyAlignment="1" applyProtection="1">
      <alignment horizontal="center" vertical="center"/>
      <protection locked="0"/>
    </xf>
    <xf numFmtId="0" fontId="1" fillId="0" borderId="8" xfId="1" applyFill="1" applyBorder="1" applyAlignment="1" applyProtection="1">
      <alignment horizontal="center" vertical="center"/>
      <protection locked="0"/>
    </xf>
    <xf numFmtId="3" fontId="1" fillId="0" borderId="8" xfId="1" applyNumberFormat="1" applyFill="1" applyBorder="1" applyAlignment="1" applyProtection="1">
      <alignment horizontal="center" vertical="center"/>
    </xf>
    <xf numFmtId="3" fontId="1" fillId="0" borderId="45" xfId="1" applyNumberFormat="1" applyFill="1" applyBorder="1" applyAlignment="1" applyProtection="1">
      <alignment horizontal="center" vertical="center"/>
    </xf>
    <xf numFmtId="3" fontId="1" fillId="0" borderId="43" xfId="1" applyNumberFormat="1" applyFill="1" applyBorder="1" applyAlignment="1" applyProtection="1">
      <alignment horizontal="center" vertical="center"/>
      <protection locked="0"/>
    </xf>
    <xf numFmtId="3" fontId="6" fillId="0" borderId="10" xfId="1" applyNumberFormat="1" applyFont="1" applyFill="1" applyBorder="1" applyAlignment="1" applyProtection="1">
      <alignment horizontal="center" vertical="center"/>
    </xf>
    <xf numFmtId="3" fontId="1" fillId="0" borderId="45" xfId="1" applyNumberFormat="1" applyFill="1" applyBorder="1" applyAlignment="1" applyProtection="1">
      <alignment horizontal="center" vertical="center"/>
      <protection locked="0"/>
    </xf>
    <xf numFmtId="3" fontId="1" fillId="0" borderId="8" xfId="1" applyNumberFormat="1" applyFill="1" applyBorder="1" applyAlignment="1" applyProtection="1">
      <alignment horizontal="center" vertical="center"/>
      <protection locked="0"/>
    </xf>
    <xf numFmtId="3" fontId="1" fillId="0" borderId="44" xfId="1" applyNumberForma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wrapText="1"/>
    </xf>
    <xf numFmtId="0" fontId="1" fillId="0" borderId="46" xfId="1" applyFill="1" applyBorder="1" applyAlignment="1" applyProtection="1">
      <alignment horizontal="center" vertical="center"/>
      <protection locked="0"/>
    </xf>
    <xf numFmtId="3" fontId="1" fillId="0" borderId="46" xfId="1" applyNumberFormat="1" applyFill="1" applyBorder="1" applyAlignment="1" applyProtection="1">
      <alignment horizontal="center" vertical="center"/>
    </xf>
    <xf numFmtId="3" fontId="1" fillId="0" borderId="47" xfId="1" applyNumberFormat="1" applyFill="1" applyBorder="1" applyAlignment="1" applyProtection="1">
      <alignment horizontal="center" vertical="center"/>
    </xf>
    <xf numFmtId="3" fontId="1" fillId="0" borderId="34" xfId="1" applyNumberFormat="1" applyFill="1" applyBorder="1" applyAlignment="1" applyProtection="1">
      <alignment horizontal="center" vertical="center"/>
      <protection locked="0"/>
    </xf>
    <xf numFmtId="0" fontId="1" fillId="0" borderId="0" xfId="1" applyFill="1" applyBorder="1"/>
    <xf numFmtId="0" fontId="1" fillId="0" borderId="36" xfId="1" applyFill="1" applyBorder="1" applyAlignment="1" applyProtection="1">
      <alignment horizontal="center" vertical="center"/>
      <protection locked="0"/>
    </xf>
    <xf numFmtId="0" fontId="7" fillId="0" borderId="48" xfId="1" applyFont="1" applyFill="1" applyBorder="1" applyAlignment="1" applyProtection="1">
      <alignment wrapText="1"/>
    </xf>
    <xf numFmtId="0" fontId="1" fillId="0" borderId="45" xfId="1" applyFill="1" applyBorder="1" applyAlignment="1" applyProtection="1">
      <alignment horizontal="center" vertical="center"/>
      <protection locked="0"/>
    </xf>
    <xf numFmtId="0" fontId="7" fillId="0" borderId="49" xfId="1" applyFont="1" applyFill="1" applyBorder="1" applyAlignment="1" applyProtection="1">
      <alignment wrapText="1"/>
    </xf>
    <xf numFmtId="0" fontId="1" fillId="0" borderId="39" xfId="1" applyFill="1" applyBorder="1" applyAlignment="1" applyProtection="1">
      <alignment horizontal="center" vertical="center"/>
      <protection locked="0"/>
    </xf>
    <xf numFmtId="3" fontId="1" fillId="0" borderId="41" xfId="1" applyNumberFormat="1" applyFill="1" applyBorder="1" applyAlignment="1" applyProtection="1">
      <alignment horizontal="center" vertical="center"/>
    </xf>
    <xf numFmtId="3" fontId="1" fillId="0" borderId="38" xfId="1" applyNumberFormat="1" applyFill="1" applyBorder="1" applyAlignment="1" applyProtection="1">
      <alignment horizontal="center" vertical="center"/>
      <protection locked="0"/>
    </xf>
    <xf numFmtId="0" fontId="7" fillId="0" borderId="50" xfId="1" applyFont="1" applyFill="1" applyBorder="1" applyAlignment="1" applyProtection="1">
      <alignment wrapText="1"/>
    </xf>
    <xf numFmtId="0" fontId="1" fillId="0" borderId="0" xfId="1" applyFont="1" applyAlignment="1">
      <alignment wrapText="1"/>
    </xf>
    <xf numFmtId="0" fontId="1" fillId="0" borderId="0" xfId="1" applyFont="1" applyBorder="1" applyAlignment="1">
      <alignment wrapText="1"/>
    </xf>
    <xf numFmtId="0" fontId="1" fillId="0" borderId="42" xfId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 applyProtection="1">
      <alignment horizontal="center" vertical="center" wrapText="1"/>
    </xf>
    <xf numFmtId="0" fontId="9" fillId="0" borderId="17" xfId="1" applyFont="1" applyFill="1" applyBorder="1" applyAlignment="1" applyProtection="1">
      <alignment horizontal="center" vertical="center" wrapText="1"/>
    </xf>
    <xf numFmtId="0" fontId="9" fillId="0" borderId="20" xfId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42" xfId="1" applyFont="1" applyFill="1" applyBorder="1" applyAlignment="1" applyProtection="1">
      <alignment horizontal="center" vertical="center" wrapText="1"/>
    </xf>
    <xf numFmtId="0" fontId="7" fillId="0" borderId="5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 applyProtection="1">
      <alignment wrapText="1"/>
    </xf>
    <xf numFmtId="0" fontId="10" fillId="0" borderId="0" xfId="1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10" fontId="1" fillId="0" borderId="0" xfId="1" applyNumberFormat="1" applyFill="1"/>
    <xf numFmtId="0" fontId="1" fillId="0" borderId="42" xfId="1" applyFill="1" applyBorder="1" applyAlignment="1" applyProtection="1">
      <alignment horizontal="center" vertical="center" textRotation="255" wrapText="1"/>
    </xf>
    <xf numFmtId="0" fontId="1" fillId="0" borderId="18" xfId="1" applyFill="1" applyBorder="1" applyAlignment="1" applyProtection="1">
      <alignment horizontal="center" vertical="center" textRotation="255" wrapText="1"/>
    </xf>
    <xf numFmtId="0" fontId="10" fillId="0" borderId="0" xfId="1" applyFont="1" applyAlignment="1">
      <alignment horizontal="center" vertical="center"/>
    </xf>
    <xf numFmtId="0" fontId="1" fillId="0" borderId="29" xfId="1" applyFill="1" applyBorder="1" applyAlignment="1" applyProtection="1">
      <alignment horizontal="center" vertical="center" textRotation="255" wrapText="1"/>
    </xf>
  </cellXfs>
  <cellStyles count="2">
    <cellStyle name="Normal" xfId="0" builtinId="0"/>
    <cellStyle name="Normal 2" xfId="1"/>
  </cellStyles>
  <dxfs count="24"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Rezultati</a:t>
            </a:r>
            <a:r>
              <a:rPr lang="en-US" baseline="0"/>
              <a:t> </a:t>
            </a:r>
            <a:r>
              <a:rPr lang="sr-Latn-RS" baseline="0"/>
              <a:t>izbora za predsednika Republike Srbije u opštini Bečej</a:t>
            </a:r>
            <a:endParaRPr lang="sr-Latn-R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Predsednicki!$C$3:$M$3</c:f>
              <c:strCache>
                <c:ptCount val="11"/>
                <c:pt idx="0">
                  <c:v>Sаšа Јаnkоvić</c:v>
                </c:pt>
                <c:pt idx="1">
                  <c:v>Vuk Јеrеmić</c:v>
                </c:pt>
                <c:pt idx="2">
                  <c:v>Мirоslаv Pаrоvić</c:v>
                </c:pt>
                <c:pt idx="3">
                  <c:v>Sаšа Rаdulоvić</c:v>
                </c:pt>
                <c:pt idx="4">
                  <c:v>Lukа Маksimоvić</c:v>
                </c:pt>
                <c:pt idx="5">
                  <c:v>Аlеksаndаr Vučić</c:v>
                </c:pt>
                <c:pt idx="6">
                  <c:v>Bоškо Оbrаdоvić</c:v>
                </c:pt>
                <c:pt idx="7">
                  <c:v>dr Vојislаv Šеšеlј</c:v>
                </c:pt>
                <c:pt idx="8">
                  <c:v>prоf. dr Аlеksаndаr Pоpоvić</c:v>
                </c:pt>
                <c:pt idx="9">
                  <c:v>Мilаn Stаmаtоvić</c:v>
                </c:pt>
                <c:pt idx="10">
                  <c:v>Nеnаd Čаnаk</c:v>
                </c:pt>
              </c:strCache>
            </c:strRef>
          </c:cat>
          <c:val>
            <c:numRef>
              <c:f>Predsednicki!$C$48:$M$48</c:f>
              <c:numCache>
                <c:formatCode>#,##0</c:formatCode>
                <c:ptCount val="11"/>
                <c:pt idx="0">
                  <c:v>2869</c:v>
                </c:pt>
                <c:pt idx="1">
                  <c:v>654</c:v>
                </c:pt>
                <c:pt idx="2">
                  <c:v>49</c:v>
                </c:pt>
                <c:pt idx="3">
                  <c:v>481</c:v>
                </c:pt>
                <c:pt idx="4">
                  <c:v>1065</c:v>
                </c:pt>
                <c:pt idx="5">
                  <c:v>10027</c:v>
                </c:pt>
                <c:pt idx="6">
                  <c:v>205</c:v>
                </c:pt>
                <c:pt idx="7">
                  <c:v>619</c:v>
                </c:pt>
                <c:pt idx="8">
                  <c:v>61</c:v>
                </c:pt>
                <c:pt idx="9">
                  <c:v>44</c:v>
                </c:pt>
                <c:pt idx="10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A-4696-92F2-B1377E598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02496"/>
        <c:axId val="193610880"/>
      </c:barChart>
      <c:valAx>
        <c:axId val="193610880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38602496"/>
        <c:crosses val="autoZero"/>
        <c:crossBetween val="between"/>
      </c:valAx>
      <c:catAx>
        <c:axId val="138602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361088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</xdr:colOff>
      <xdr:row>0</xdr:row>
      <xdr:rowOff>21431</xdr:rowOff>
    </xdr:from>
    <xdr:to>
      <xdr:col>16</xdr:col>
      <xdr:colOff>602456</xdr:colOff>
      <xdr:row>27</xdr:row>
      <xdr:rowOff>164306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05"/>
  <sheetViews>
    <sheetView tabSelected="1" zoomScale="89" zoomScaleNormal="89" workbookViewId="0">
      <pane xSplit="2" ySplit="3" topLeftCell="C43" activePane="bottomRight" state="frozen"/>
      <selection pane="topRight" activeCell="C1" sqref="C1"/>
      <selection pane="bottomLeft" activeCell="A2" sqref="A2"/>
      <selection pane="bottomRight" activeCell="M55" sqref="M55"/>
    </sheetView>
  </sheetViews>
  <sheetFormatPr defaultRowHeight="12.75" x14ac:dyDescent="0.2"/>
  <cols>
    <col min="1" max="1" width="7.7109375" style="1" customWidth="1"/>
    <col min="2" max="2" width="40" style="3" customWidth="1"/>
    <col min="3" max="6" width="10.7109375" style="1" customWidth="1"/>
    <col min="7" max="7" width="12.85546875" style="1" customWidth="1"/>
    <col min="8" max="9" width="10.7109375" style="1" customWidth="1"/>
    <col min="10" max="10" width="10.140625" style="1" customWidth="1"/>
    <col min="11" max="12" width="10.7109375" style="1" customWidth="1"/>
    <col min="13" max="13" width="13.7109375" style="1" customWidth="1"/>
    <col min="14" max="14" width="8.7109375" style="1" customWidth="1"/>
    <col min="15" max="15" width="5.5703125" style="1" customWidth="1"/>
    <col min="16" max="16" width="8.140625" style="1" customWidth="1"/>
    <col min="17" max="17" width="8.28515625" style="1" customWidth="1"/>
    <col min="18" max="18" width="8.42578125" style="2" customWidth="1"/>
    <col min="19" max="19" width="8.140625" style="1" customWidth="1"/>
    <col min="20" max="22" width="8.28515625" style="1" customWidth="1"/>
    <col min="23" max="23" width="11.28515625" style="1" customWidth="1"/>
    <col min="24" max="24" width="9.140625" style="1"/>
    <col min="25" max="25" width="10.42578125" style="1" customWidth="1"/>
    <col min="26" max="26" width="9.140625" style="1" customWidth="1"/>
    <col min="27" max="42" width="3.7109375" style="1" customWidth="1"/>
    <col min="43" max="16384" width="9.140625" style="1"/>
  </cols>
  <sheetData>
    <row r="1" spans="1:42" ht="37.5" customHeight="1" x14ac:dyDescent="0.2">
      <c r="A1" s="135" t="s">
        <v>34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</row>
    <row r="2" spans="1:42" ht="24" customHeight="1" thickBot="1" x14ac:dyDescent="0.25">
      <c r="A2" s="130"/>
      <c r="B2" s="130"/>
      <c r="C2" s="130">
        <v>1</v>
      </c>
      <c r="D2" s="130">
        <v>2</v>
      </c>
      <c r="E2" s="130">
        <v>3</v>
      </c>
      <c r="F2" s="130">
        <v>4</v>
      </c>
      <c r="G2" s="130">
        <v>5</v>
      </c>
      <c r="H2" s="130">
        <v>6</v>
      </c>
      <c r="I2" s="130">
        <v>7</v>
      </c>
      <c r="J2" s="130">
        <v>8</v>
      </c>
      <c r="K2" s="130">
        <v>9</v>
      </c>
      <c r="L2" s="130">
        <v>10</v>
      </c>
      <c r="M2" s="130">
        <v>11</v>
      </c>
      <c r="N2" s="130"/>
      <c r="O2" s="130"/>
      <c r="P2" s="130"/>
      <c r="Q2" s="130"/>
      <c r="R2" s="130"/>
      <c r="S2" s="130"/>
      <c r="T2" s="130"/>
      <c r="U2" s="130"/>
    </row>
    <row r="3" spans="1:42" s="117" customFormat="1" ht="106.5" customHeight="1" thickBot="1" x14ac:dyDescent="0.25">
      <c r="A3" s="129"/>
      <c r="B3" s="128"/>
      <c r="C3" s="127" t="s">
        <v>73</v>
      </c>
      <c r="D3" s="127" t="s">
        <v>74</v>
      </c>
      <c r="E3" s="127" t="s">
        <v>75</v>
      </c>
      <c r="F3" s="127" t="s">
        <v>76</v>
      </c>
      <c r="G3" s="127" t="s">
        <v>77</v>
      </c>
      <c r="H3" s="127" t="s">
        <v>78</v>
      </c>
      <c r="I3" s="127" t="s">
        <v>79</v>
      </c>
      <c r="J3" s="127" t="s">
        <v>80</v>
      </c>
      <c r="K3" s="127" t="s">
        <v>81</v>
      </c>
      <c r="L3" s="126" t="s">
        <v>82</v>
      </c>
      <c r="M3" s="126" t="s">
        <v>83</v>
      </c>
      <c r="N3" s="125" t="s">
        <v>13</v>
      </c>
      <c r="O3" s="122" t="s">
        <v>12</v>
      </c>
      <c r="P3" s="124" t="s">
        <v>33</v>
      </c>
      <c r="Q3" s="123" t="s">
        <v>10</v>
      </c>
      <c r="R3" s="121" t="s">
        <v>32</v>
      </c>
      <c r="S3" s="122" t="s">
        <v>31</v>
      </c>
      <c r="T3" s="122" t="s">
        <v>9</v>
      </c>
      <c r="U3" s="121" t="s">
        <v>30</v>
      </c>
      <c r="V3" s="120" t="s">
        <v>29</v>
      </c>
      <c r="W3" s="120" t="s">
        <v>28</v>
      </c>
      <c r="X3" s="120" t="s">
        <v>27</v>
      </c>
      <c r="Y3" s="120" t="s">
        <v>26</v>
      </c>
      <c r="Z3" s="119" t="s">
        <v>25</v>
      </c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</row>
    <row r="4" spans="1:42" s="4" customFormat="1" ht="24.95" customHeight="1" x14ac:dyDescent="0.2">
      <c r="A4" s="133" t="s">
        <v>24</v>
      </c>
      <c r="B4" s="116" t="s">
        <v>35</v>
      </c>
      <c r="C4" s="40">
        <v>117</v>
      </c>
      <c r="D4" s="86">
        <v>19</v>
      </c>
      <c r="E4" s="86">
        <v>2</v>
      </c>
      <c r="F4" s="86">
        <v>18</v>
      </c>
      <c r="G4" s="86">
        <v>33</v>
      </c>
      <c r="H4" s="86">
        <v>208</v>
      </c>
      <c r="I4" s="86">
        <v>3</v>
      </c>
      <c r="J4" s="86">
        <v>18</v>
      </c>
      <c r="K4" s="86">
        <v>0</v>
      </c>
      <c r="L4" s="86">
        <v>1</v>
      </c>
      <c r="M4" s="85">
        <v>12</v>
      </c>
      <c r="N4" s="46">
        <f t="shared" ref="N4:N12" si="0">SUM(C4:M4)</f>
        <v>431</v>
      </c>
      <c r="O4" s="115">
        <v>10</v>
      </c>
      <c r="P4" s="44">
        <v>441</v>
      </c>
      <c r="Q4" s="114">
        <v>841</v>
      </c>
      <c r="R4" s="81"/>
      <c r="S4" s="82">
        <f t="shared" ref="S4:S12" si="1">Q4+R4</f>
        <v>841</v>
      </c>
      <c r="T4" s="96">
        <f t="shared" ref="T4:T12" si="2">S4-P4</f>
        <v>400</v>
      </c>
      <c r="U4" s="113">
        <v>3</v>
      </c>
      <c r="V4" s="40">
        <v>841</v>
      </c>
      <c r="W4" s="93">
        <f t="shared" ref="W4:W12" si="3">V4-P4</f>
        <v>400</v>
      </c>
      <c r="X4" s="38">
        <v>0</v>
      </c>
      <c r="Y4" s="80">
        <f t="shared" ref="Y4:Y12" si="4">N4+O4</f>
        <v>441</v>
      </c>
      <c r="Z4" s="79">
        <f t="shared" ref="Z4:Z48" si="5">P4/S4</f>
        <v>0.52437574316290125</v>
      </c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</row>
    <row r="5" spans="1:42" s="4" customFormat="1" ht="24.95" customHeight="1" x14ac:dyDescent="0.2">
      <c r="A5" s="136"/>
      <c r="B5" s="112" t="s">
        <v>36</v>
      </c>
      <c r="C5" s="102">
        <v>191</v>
      </c>
      <c r="D5" s="101">
        <v>23</v>
      </c>
      <c r="E5" s="101">
        <v>2</v>
      </c>
      <c r="F5" s="101">
        <v>25</v>
      </c>
      <c r="G5" s="101">
        <v>59</v>
      </c>
      <c r="H5" s="101">
        <v>304</v>
      </c>
      <c r="I5" s="101">
        <v>7</v>
      </c>
      <c r="J5" s="101">
        <v>16</v>
      </c>
      <c r="K5" s="101">
        <v>7</v>
      </c>
      <c r="L5" s="101">
        <v>0</v>
      </c>
      <c r="M5" s="100">
        <v>29</v>
      </c>
      <c r="N5" s="99">
        <f t="shared" si="0"/>
        <v>663</v>
      </c>
      <c r="O5" s="98">
        <v>25</v>
      </c>
      <c r="P5" s="44">
        <v>688</v>
      </c>
      <c r="Q5" s="97">
        <v>1145</v>
      </c>
      <c r="R5" s="95"/>
      <c r="S5" s="96">
        <f t="shared" si="1"/>
        <v>1145</v>
      </c>
      <c r="T5" s="96">
        <f t="shared" si="2"/>
        <v>457</v>
      </c>
      <c r="U5" s="111">
        <v>8</v>
      </c>
      <c r="V5" s="94">
        <v>1145</v>
      </c>
      <c r="W5" s="93">
        <f t="shared" si="3"/>
        <v>457</v>
      </c>
      <c r="X5" s="92">
        <f t="shared" ref="X5:X12" si="6">P5-(O5+N5)</f>
        <v>0</v>
      </c>
      <c r="Y5" s="91">
        <f t="shared" si="4"/>
        <v>688</v>
      </c>
      <c r="Z5" s="90">
        <f t="shared" si="5"/>
        <v>0.60087336244541489</v>
      </c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</row>
    <row r="6" spans="1:42" s="4" customFormat="1" ht="24.95" customHeight="1" x14ac:dyDescent="0.2">
      <c r="A6" s="136"/>
      <c r="B6" s="112" t="s">
        <v>37</v>
      </c>
      <c r="C6" s="102">
        <v>96</v>
      </c>
      <c r="D6" s="101">
        <v>12</v>
      </c>
      <c r="E6" s="101">
        <v>2</v>
      </c>
      <c r="F6" s="101">
        <v>17</v>
      </c>
      <c r="G6" s="101">
        <v>44</v>
      </c>
      <c r="H6" s="101">
        <v>218</v>
      </c>
      <c r="I6" s="101">
        <v>6</v>
      </c>
      <c r="J6" s="101">
        <v>16</v>
      </c>
      <c r="K6" s="101">
        <v>2</v>
      </c>
      <c r="L6" s="101">
        <v>3</v>
      </c>
      <c r="M6" s="100">
        <v>6</v>
      </c>
      <c r="N6" s="99">
        <f t="shared" si="0"/>
        <v>422</v>
      </c>
      <c r="O6" s="98">
        <v>11</v>
      </c>
      <c r="P6" s="44">
        <v>433</v>
      </c>
      <c r="Q6" s="97">
        <v>703</v>
      </c>
      <c r="R6" s="95"/>
      <c r="S6" s="96">
        <f t="shared" si="1"/>
        <v>703</v>
      </c>
      <c r="T6" s="96">
        <f t="shared" si="2"/>
        <v>270</v>
      </c>
      <c r="U6" s="111">
        <v>4</v>
      </c>
      <c r="V6" s="94">
        <v>703</v>
      </c>
      <c r="W6" s="93">
        <f t="shared" si="3"/>
        <v>270</v>
      </c>
      <c r="X6" s="92">
        <f t="shared" si="6"/>
        <v>0</v>
      </c>
      <c r="Y6" s="91">
        <f t="shared" si="4"/>
        <v>433</v>
      </c>
      <c r="Z6" s="90">
        <f t="shared" si="5"/>
        <v>0.61593172119487904</v>
      </c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</row>
    <row r="7" spans="1:42" s="4" customFormat="1" ht="24.95" customHeight="1" x14ac:dyDescent="0.2">
      <c r="A7" s="136"/>
      <c r="B7" s="112" t="s">
        <v>38</v>
      </c>
      <c r="C7" s="102">
        <v>99</v>
      </c>
      <c r="D7" s="101">
        <v>17</v>
      </c>
      <c r="E7" s="101">
        <v>0</v>
      </c>
      <c r="F7" s="101">
        <v>9</v>
      </c>
      <c r="G7" s="101">
        <v>39</v>
      </c>
      <c r="H7" s="101">
        <v>210</v>
      </c>
      <c r="I7" s="101">
        <v>6</v>
      </c>
      <c r="J7" s="101">
        <v>27</v>
      </c>
      <c r="K7" s="101">
        <v>2</v>
      </c>
      <c r="L7" s="101">
        <v>3</v>
      </c>
      <c r="M7" s="100">
        <v>9</v>
      </c>
      <c r="N7" s="99">
        <f t="shared" si="0"/>
        <v>421</v>
      </c>
      <c r="O7" s="98">
        <v>5</v>
      </c>
      <c r="P7" s="44">
        <v>426</v>
      </c>
      <c r="Q7" s="97">
        <v>720</v>
      </c>
      <c r="R7" s="95"/>
      <c r="S7" s="96">
        <f t="shared" si="1"/>
        <v>720</v>
      </c>
      <c r="T7" s="96">
        <f t="shared" si="2"/>
        <v>294</v>
      </c>
      <c r="U7" s="111">
        <v>4</v>
      </c>
      <c r="V7" s="94">
        <v>720</v>
      </c>
      <c r="W7" s="93">
        <f t="shared" si="3"/>
        <v>294</v>
      </c>
      <c r="X7" s="92">
        <f t="shared" si="6"/>
        <v>0</v>
      </c>
      <c r="Y7" s="91">
        <f t="shared" si="4"/>
        <v>426</v>
      </c>
      <c r="Z7" s="90">
        <f t="shared" si="5"/>
        <v>0.59166666666666667</v>
      </c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</row>
    <row r="8" spans="1:42" s="4" customFormat="1" ht="24.95" customHeight="1" x14ac:dyDescent="0.2">
      <c r="A8" s="136"/>
      <c r="B8" s="112" t="s">
        <v>39</v>
      </c>
      <c r="C8" s="102">
        <v>113</v>
      </c>
      <c r="D8" s="101">
        <v>25</v>
      </c>
      <c r="E8" s="101">
        <v>1</v>
      </c>
      <c r="F8" s="101">
        <v>33</v>
      </c>
      <c r="G8" s="101">
        <v>38</v>
      </c>
      <c r="H8" s="101">
        <v>279</v>
      </c>
      <c r="I8" s="101">
        <v>8</v>
      </c>
      <c r="J8" s="101">
        <v>20</v>
      </c>
      <c r="K8" s="101">
        <v>2</v>
      </c>
      <c r="L8" s="101">
        <v>2</v>
      </c>
      <c r="M8" s="100">
        <v>35</v>
      </c>
      <c r="N8" s="99">
        <f t="shared" si="0"/>
        <v>556</v>
      </c>
      <c r="O8" s="98">
        <v>11</v>
      </c>
      <c r="P8" s="44">
        <v>567</v>
      </c>
      <c r="Q8" s="97">
        <v>1121</v>
      </c>
      <c r="R8" s="95"/>
      <c r="S8" s="96">
        <f t="shared" si="1"/>
        <v>1121</v>
      </c>
      <c r="T8" s="96">
        <f t="shared" si="2"/>
        <v>554</v>
      </c>
      <c r="U8" s="111">
        <v>6</v>
      </c>
      <c r="V8" s="94">
        <v>1121</v>
      </c>
      <c r="W8" s="93">
        <f t="shared" si="3"/>
        <v>554</v>
      </c>
      <c r="X8" s="92">
        <f t="shared" si="6"/>
        <v>0</v>
      </c>
      <c r="Y8" s="91">
        <f t="shared" si="4"/>
        <v>567</v>
      </c>
      <c r="Z8" s="90">
        <f t="shared" si="5"/>
        <v>0.50579839429081175</v>
      </c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</row>
    <row r="9" spans="1:42" s="4" customFormat="1" ht="24.95" customHeight="1" x14ac:dyDescent="0.2">
      <c r="A9" s="136"/>
      <c r="B9" s="112" t="s">
        <v>40</v>
      </c>
      <c r="C9" s="102">
        <v>105</v>
      </c>
      <c r="D9" s="101">
        <v>26</v>
      </c>
      <c r="E9" s="101">
        <v>1</v>
      </c>
      <c r="F9" s="101">
        <v>21</v>
      </c>
      <c r="G9" s="101">
        <v>43</v>
      </c>
      <c r="H9" s="101">
        <v>315</v>
      </c>
      <c r="I9" s="101">
        <v>11</v>
      </c>
      <c r="J9" s="101">
        <v>25</v>
      </c>
      <c r="K9" s="101">
        <v>0</v>
      </c>
      <c r="L9" s="101">
        <v>4</v>
      </c>
      <c r="M9" s="100">
        <v>24</v>
      </c>
      <c r="N9" s="99">
        <f t="shared" si="0"/>
        <v>575</v>
      </c>
      <c r="O9" s="98">
        <v>11</v>
      </c>
      <c r="P9" s="44">
        <v>586</v>
      </c>
      <c r="Q9" s="97">
        <v>990</v>
      </c>
      <c r="R9" s="95"/>
      <c r="S9" s="96">
        <f t="shared" si="1"/>
        <v>990</v>
      </c>
      <c r="T9" s="96">
        <f t="shared" si="2"/>
        <v>404</v>
      </c>
      <c r="U9" s="111">
        <v>5</v>
      </c>
      <c r="V9" s="94">
        <v>990</v>
      </c>
      <c r="W9" s="93">
        <f t="shared" si="3"/>
        <v>404</v>
      </c>
      <c r="X9" s="92">
        <f t="shared" si="6"/>
        <v>0</v>
      </c>
      <c r="Y9" s="91">
        <f t="shared" si="4"/>
        <v>586</v>
      </c>
      <c r="Z9" s="90">
        <f t="shared" si="5"/>
        <v>0.59191919191919196</v>
      </c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</row>
    <row r="10" spans="1:42" s="4" customFormat="1" ht="24.95" customHeight="1" x14ac:dyDescent="0.2">
      <c r="A10" s="136"/>
      <c r="B10" s="112" t="s">
        <v>41</v>
      </c>
      <c r="C10" s="102">
        <v>121</v>
      </c>
      <c r="D10" s="101">
        <v>24</v>
      </c>
      <c r="E10" s="101">
        <v>3</v>
      </c>
      <c r="F10" s="101">
        <v>14</v>
      </c>
      <c r="G10" s="101">
        <v>62</v>
      </c>
      <c r="H10" s="101">
        <v>269</v>
      </c>
      <c r="I10" s="101">
        <v>7</v>
      </c>
      <c r="J10" s="101">
        <v>29</v>
      </c>
      <c r="K10" s="101">
        <v>1</v>
      </c>
      <c r="L10" s="101">
        <v>3</v>
      </c>
      <c r="M10" s="100">
        <v>25</v>
      </c>
      <c r="N10" s="99">
        <f t="shared" si="0"/>
        <v>558</v>
      </c>
      <c r="O10" s="98">
        <v>16</v>
      </c>
      <c r="P10" s="44">
        <v>574</v>
      </c>
      <c r="Q10" s="97">
        <v>924</v>
      </c>
      <c r="R10" s="95"/>
      <c r="S10" s="96">
        <f t="shared" si="1"/>
        <v>924</v>
      </c>
      <c r="T10" s="96">
        <f t="shared" si="2"/>
        <v>350</v>
      </c>
      <c r="U10" s="111">
        <v>3</v>
      </c>
      <c r="V10" s="94">
        <v>924</v>
      </c>
      <c r="W10" s="93">
        <f t="shared" si="3"/>
        <v>350</v>
      </c>
      <c r="X10" s="92">
        <f t="shared" si="6"/>
        <v>0</v>
      </c>
      <c r="Y10" s="91">
        <f t="shared" si="4"/>
        <v>574</v>
      </c>
      <c r="Z10" s="90">
        <f t="shared" si="5"/>
        <v>0.62121212121212122</v>
      </c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</row>
    <row r="11" spans="1:42" s="4" customFormat="1" ht="24.95" customHeight="1" x14ac:dyDescent="0.2">
      <c r="A11" s="136"/>
      <c r="B11" s="112" t="s">
        <v>42</v>
      </c>
      <c r="C11" s="102">
        <v>120</v>
      </c>
      <c r="D11" s="101">
        <v>28</v>
      </c>
      <c r="E11" s="101">
        <v>2</v>
      </c>
      <c r="F11" s="101">
        <v>13</v>
      </c>
      <c r="G11" s="101">
        <v>53</v>
      </c>
      <c r="H11" s="101">
        <v>360</v>
      </c>
      <c r="I11" s="101">
        <v>14</v>
      </c>
      <c r="J11" s="101">
        <v>14</v>
      </c>
      <c r="K11" s="101">
        <v>4</v>
      </c>
      <c r="L11" s="101">
        <v>1</v>
      </c>
      <c r="M11" s="100">
        <v>14</v>
      </c>
      <c r="N11" s="99">
        <f t="shared" si="0"/>
        <v>623</v>
      </c>
      <c r="O11" s="98">
        <v>13</v>
      </c>
      <c r="P11" s="44">
        <v>636</v>
      </c>
      <c r="Q11" s="97">
        <v>1081</v>
      </c>
      <c r="R11" s="95"/>
      <c r="S11" s="96">
        <f t="shared" si="1"/>
        <v>1081</v>
      </c>
      <c r="T11" s="96">
        <f t="shared" si="2"/>
        <v>445</v>
      </c>
      <c r="U11" s="111"/>
      <c r="V11" s="94">
        <v>1081</v>
      </c>
      <c r="W11" s="93">
        <f t="shared" si="3"/>
        <v>445</v>
      </c>
      <c r="X11" s="92">
        <f t="shared" si="6"/>
        <v>0</v>
      </c>
      <c r="Y11" s="91">
        <f t="shared" si="4"/>
        <v>636</v>
      </c>
      <c r="Z11" s="90">
        <f t="shared" si="5"/>
        <v>0.58834412580943574</v>
      </c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</row>
    <row r="12" spans="1:42" s="4" customFormat="1" ht="24.95" customHeight="1" thickBot="1" x14ac:dyDescent="0.25">
      <c r="A12" s="134"/>
      <c r="B12" s="110" t="s">
        <v>43</v>
      </c>
      <c r="C12" s="77">
        <v>77</v>
      </c>
      <c r="D12" s="76">
        <v>19</v>
      </c>
      <c r="E12" s="76">
        <v>2</v>
      </c>
      <c r="F12" s="76">
        <v>20</v>
      </c>
      <c r="G12" s="76">
        <v>43</v>
      </c>
      <c r="H12" s="76">
        <v>354</v>
      </c>
      <c r="I12" s="76">
        <v>5</v>
      </c>
      <c r="J12" s="76">
        <v>35</v>
      </c>
      <c r="K12" s="76">
        <v>1</v>
      </c>
      <c r="L12" s="76">
        <v>3</v>
      </c>
      <c r="M12" s="75">
        <v>20</v>
      </c>
      <c r="N12" s="74">
        <f t="shared" si="0"/>
        <v>579</v>
      </c>
      <c r="O12" s="73">
        <v>19</v>
      </c>
      <c r="P12" s="44">
        <v>598</v>
      </c>
      <c r="Q12" s="72">
        <v>1067</v>
      </c>
      <c r="R12" s="70"/>
      <c r="S12" s="71">
        <f t="shared" si="1"/>
        <v>1067</v>
      </c>
      <c r="T12" s="71">
        <f t="shared" si="2"/>
        <v>469</v>
      </c>
      <c r="U12" s="109"/>
      <c r="V12" s="69">
        <v>1066</v>
      </c>
      <c r="W12" s="68">
        <f t="shared" si="3"/>
        <v>468</v>
      </c>
      <c r="X12" s="67">
        <f t="shared" si="6"/>
        <v>0</v>
      </c>
      <c r="Y12" s="66">
        <f t="shared" si="4"/>
        <v>598</v>
      </c>
      <c r="Z12" s="65">
        <f t="shared" si="5"/>
        <v>0.56044985941893155</v>
      </c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</row>
    <row r="13" spans="1:42" s="51" customFormat="1" ht="30" customHeight="1" thickBot="1" x14ac:dyDescent="0.25">
      <c r="A13" s="64"/>
      <c r="B13" s="63" t="s">
        <v>23</v>
      </c>
      <c r="C13" s="62">
        <f t="shared" ref="C13:Y13" si="7">SUM(C4:C12)</f>
        <v>1039</v>
      </c>
      <c r="D13" s="61">
        <f t="shared" si="7"/>
        <v>193</v>
      </c>
      <c r="E13" s="61">
        <f t="shared" si="7"/>
        <v>15</v>
      </c>
      <c r="F13" s="61">
        <f t="shared" si="7"/>
        <v>170</v>
      </c>
      <c r="G13" s="61">
        <f t="shared" si="7"/>
        <v>414</v>
      </c>
      <c r="H13" s="61">
        <f t="shared" si="7"/>
        <v>2517</v>
      </c>
      <c r="I13" s="61">
        <f t="shared" si="7"/>
        <v>67</v>
      </c>
      <c r="J13" s="61">
        <f t="shared" si="7"/>
        <v>200</v>
      </c>
      <c r="K13" s="60">
        <f t="shared" si="7"/>
        <v>19</v>
      </c>
      <c r="L13" s="61">
        <f t="shared" si="7"/>
        <v>20</v>
      </c>
      <c r="M13" s="61">
        <f t="shared" si="7"/>
        <v>174</v>
      </c>
      <c r="N13" s="89">
        <f t="shared" si="7"/>
        <v>4828</v>
      </c>
      <c r="O13" s="88">
        <f t="shared" si="7"/>
        <v>121</v>
      </c>
      <c r="P13" s="56">
        <f t="shared" si="7"/>
        <v>4949</v>
      </c>
      <c r="Q13" s="56">
        <f t="shared" si="7"/>
        <v>8592</v>
      </c>
      <c r="R13" s="56">
        <f t="shared" si="7"/>
        <v>0</v>
      </c>
      <c r="S13" s="56">
        <f t="shared" si="7"/>
        <v>8592</v>
      </c>
      <c r="T13" s="56">
        <f t="shared" si="7"/>
        <v>3643</v>
      </c>
      <c r="U13" s="57">
        <f t="shared" si="7"/>
        <v>33</v>
      </c>
      <c r="V13" s="88">
        <f t="shared" si="7"/>
        <v>8591</v>
      </c>
      <c r="W13" s="56">
        <f t="shared" si="7"/>
        <v>3642</v>
      </c>
      <c r="X13" s="57">
        <f t="shared" si="7"/>
        <v>0</v>
      </c>
      <c r="Y13" s="55">
        <f t="shared" si="7"/>
        <v>4949</v>
      </c>
      <c r="Z13" s="36">
        <f t="shared" si="5"/>
        <v>0.57600093109869643</v>
      </c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</row>
    <row r="14" spans="1:42" s="4" customFormat="1" ht="24.95" customHeight="1" x14ac:dyDescent="0.2">
      <c r="A14" s="133" t="s">
        <v>22</v>
      </c>
      <c r="B14" s="87" t="s">
        <v>44</v>
      </c>
      <c r="C14" s="40">
        <v>131</v>
      </c>
      <c r="D14" s="86">
        <v>23</v>
      </c>
      <c r="E14" s="86">
        <v>2</v>
      </c>
      <c r="F14" s="86">
        <v>38</v>
      </c>
      <c r="G14" s="86">
        <v>38</v>
      </c>
      <c r="H14" s="86">
        <v>214</v>
      </c>
      <c r="I14" s="86">
        <v>7</v>
      </c>
      <c r="J14" s="86">
        <v>16</v>
      </c>
      <c r="K14" s="86">
        <v>0</v>
      </c>
      <c r="L14" s="86">
        <v>2</v>
      </c>
      <c r="M14" s="85">
        <v>34</v>
      </c>
      <c r="N14" s="46">
        <f t="shared" ref="N14:N20" si="8">SUM(C14:M14)</f>
        <v>505</v>
      </c>
      <c r="O14" s="84">
        <v>10</v>
      </c>
      <c r="P14" s="44">
        <v>515</v>
      </c>
      <c r="Q14" s="83">
        <v>940</v>
      </c>
      <c r="R14" s="81"/>
      <c r="S14" s="82">
        <f t="shared" ref="S14:S20" si="9">Q14+R14</f>
        <v>940</v>
      </c>
      <c r="T14" s="82">
        <f t="shared" ref="T14:T20" si="10">S14-P14</f>
        <v>425</v>
      </c>
      <c r="U14" s="81">
        <v>3</v>
      </c>
      <c r="V14" s="40">
        <v>940</v>
      </c>
      <c r="W14" s="39">
        <f t="shared" ref="W14:W20" si="11">V14-P14</f>
        <v>425</v>
      </c>
      <c r="X14" s="38">
        <f t="shared" ref="X14:X20" si="12">P14-(O14+N14)</f>
        <v>0</v>
      </c>
      <c r="Y14" s="80">
        <f t="shared" ref="Y14:Y20" si="13">N14+O14</f>
        <v>515</v>
      </c>
      <c r="Z14" s="79">
        <f t="shared" si="5"/>
        <v>0.5478723404255319</v>
      </c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</row>
    <row r="15" spans="1:42" s="4" customFormat="1" ht="24.95" customHeight="1" x14ac:dyDescent="0.2">
      <c r="A15" s="136"/>
      <c r="B15" s="103" t="s">
        <v>45</v>
      </c>
      <c r="C15" s="102">
        <v>81</v>
      </c>
      <c r="D15" s="101">
        <v>16</v>
      </c>
      <c r="E15" s="101">
        <v>1</v>
      </c>
      <c r="F15" s="101">
        <v>24</v>
      </c>
      <c r="G15" s="101">
        <v>38</v>
      </c>
      <c r="H15" s="101">
        <v>178</v>
      </c>
      <c r="I15" s="101">
        <v>12</v>
      </c>
      <c r="J15" s="101">
        <v>8</v>
      </c>
      <c r="K15" s="101">
        <v>2</v>
      </c>
      <c r="L15" s="101">
        <v>0</v>
      </c>
      <c r="M15" s="100">
        <v>38</v>
      </c>
      <c r="N15" s="99">
        <f t="shared" si="8"/>
        <v>398</v>
      </c>
      <c r="O15" s="98">
        <v>17</v>
      </c>
      <c r="P15" s="44">
        <v>415</v>
      </c>
      <c r="Q15" s="97">
        <v>866</v>
      </c>
      <c r="R15" s="95"/>
      <c r="S15" s="96">
        <f t="shared" si="9"/>
        <v>866</v>
      </c>
      <c r="T15" s="96">
        <f t="shared" si="10"/>
        <v>451</v>
      </c>
      <c r="U15" s="95">
        <v>5</v>
      </c>
      <c r="V15" s="94">
        <v>866</v>
      </c>
      <c r="W15" s="93">
        <f t="shared" si="11"/>
        <v>451</v>
      </c>
      <c r="X15" s="92">
        <f t="shared" si="12"/>
        <v>0</v>
      </c>
      <c r="Y15" s="91">
        <f t="shared" si="13"/>
        <v>415</v>
      </c>
      <c r="Z15" s="90">
        <f t="shared" si="5"/>
        <v>0.47921478060046191</v>
      </c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</row>
    <row r="16" spans="1:42" s="4" customFormat="1" ht="24.95" customHeight="1" x14ac:dyDescent="0.2">
      <c r="A16" s="136"/>
      <c r="B16" s="103" t="s">
        <v>46</v>
      </c>
      <c r="C16" s="102">
        <v>83</v>
      </c>
      <c r="D16" s="101">
        <v>25</v>
      </c>
      <c r="E16" s="101">
        <v>0</v>
      </c>
      <c r="F16" s="101">
        <v>19</v>
      </c>
      <c r="G16" s="101">
        <v>21</v>
      </c>
      <c r="H16" s="101">
        <v>225</v>
      </c>
      <c r="I16" s="101">
        <v>4</v>
      </c>
      <c r="J16" s="101">
        <v>6</v>
      </c>
      <c r="K16" s="101">
        <v>2</v>
      </c>
      <c r="L16" s="101">
        <v>2</v>
      </c>
      <c r="M16" s="100">
        <v>25</v>
      </c>
      <c r="N16" s="99">
        <f t="shared" si="8"/>
        <v>412</v>
      </c>
      <c r="O16" s="98">
        <v>20</v>
      </c>
      <c r="P16" s="44">
        <v>432</v>
      </c>
      <c r="Q16" s="97">
        <v>948</v>
      </c>
      <c r="R16" s="95"/>
      <c r="S16" s="96">
        <f t="shared" si="9"/>
        <v>948</v>
      </c>
      <c r="T16" s="96">
        <f t="shared" si="10"/>
        <v>516</v>
      </c>
      <c r="U16" s="95">
        <v>0</v>
      </c>
      <c r="V16" s="94">
        <v>948</v>
      </c>
      <c r="W16" s="93">
        <f t="shared" si="11"/>
        <v>516</v>
      </c>
      <c r="X16" s="92">
        <f t="shared" si="12"/>
        <v>0</v>
      </c>
      <c r="Y16" s="91">
        <f t="shared" si="13"/>
        <v>432</v>
      </c>
      <c r="Z16" s="90">
        <f t="shared" si="5"/>
        <v>0.45569620253164556</v>
      </c>
    </row>
    <row r="17" spans="1:42" s="4" customFormat="1" ht="24.95" customHeight="1" x14ac:dyDescent="0.2">
      <c r="A17" s="136"/>
      <c r="B17" s="103" t="s">
        <v>47</v>
      </c>
      <c r="C17" s="102">
        <v>51</v>
      </c>
      <c r="D17" s="101">
        <v>18</v>
      </c>
      <c r="E17" s="101">
        <v>3</v>
      </c>
      <c r="F17" s="101">
        <v>10</v>
      </c>
      <c r="G17" s="101">
        <v>12</v>
      </c>
      <c r="H17" s="101">
        <v>240</v>
      </c>
      <c r="I17" s="101">
        <v>2</v>
      </c>
      <c r="J17" s="101">
        <v>3</v>
      </c>
      <c r="K17" s="101">
        <v>2</v>
      </c>
      <c r="L17" s="101">
        <v>3</v>
      </c>
      <c r="M17" s="100">
        <v>19</v>
      </c>
      <c r="N17" s="99">
        <f t="shared" si="8"/>
        <v>363</v>
      </c>
      <c r="O17" s="98">
        <v>10</v>
      </c>
      <c r="P17" s="44">
        <v>373</v>
      </c>
      <c r="Q17" s="97">
        <v>890</v>
      </c>
      <c r="R17" s="95"/>
      <c r="S17" s="96">
        <f t="shared" si="9"/>
        <v>890</v>
      </c>
      <c r="T17" s="96">
        <f t="shared" si="10"/>
        <v>517</v>
      </c>
      <c r="U17" s="95">
        <v>3</v>
      </c>
      <c r="V17" s="94">
        <v>889</v>
      </c>
      <c r="W17" s="93">
        <f t="shared" si="11"/>
        <v>516</v>
      </c>
      <c r="X17" s="92">
        <f t="shared" si="12"/>
        <v>0</v>
      </c>
      <c r="Y17" s="91">
        <f t="shared" si="13"/>
        <v>373</v>
      </c>
      <c r="Z17" s="90">
        <f t="shared" si="5"/>
        <v>0.41910112359550561</v>
      </c>
    </row>
    <row r="18" spans="1:42" s="4" customFormat="1" ht="24.95" customHeight="1" x14ac:dyDescent="0.2">
      <c r="A18" s="136"/>
      <c r="B18" s="103" t="s">
        <v>48</v>
      </c>
      <c r="C18" s="102">
        <v>113</v>
      </c>
      <c r="D18" s="101">
        <v>21</v>
      </c>
      <c r="E18" s="101">
        <v>2</v>
      </c>
      <c r="F18" s="101">
        <v>14</v>
      </c>
      <c r="G18" s="101">
        <v>38</v>
      </c>
      <c r="H18" s="101">
        <v>177</v>
      </c>
      <c r="I18" s="101">
        <v>9</v>
      </c>
      <c r="J18" s="101">
        <v>19</v>
      </c>
      <c r="K18" s="101">
        <v>2</v>
      </c>
      <c r="L18" s="101">
        <v>1</v>
      </c>
      <c r="M18" s="100">
        <v>6</v>
      </c>
      <c r="N18" s="99">
        <f t="shared" si="8"/>
        <v>402</v>
      </c>
      <c r="O18" s="98">
        <v>9</v>
      </c>
      <c r="P18" s="44">
        <v>411</v>
      </c>
      <c r="Q18" s="97">
        <v>655</v>
      </c>
      <c r="R18" s="95"/>
      <c r="S18" s="96">
        <f t="shared" si="9"/>
        <v>655</v>
      </c>
      <c r="T18" s="96">
        <f t="shared" si="10"/>
        <v>244</v>
      </c>
      <c r="U18" s="95">
        <v>8</v>
      </c>
      <c r="V18" s="94">
        <v>655</v>
      </c>
      <c r="W18" s="93">
        <f t="shared" si="11"/>
        <v>244</v>
      </c>
      <c r="X18" s="92">
        <f t="shared" si="12"/>
        <v>0</v>
      </c>
      <c r="Y18" s="91">
        <f t="shared" si="13"/>
        <v>411</v>
      </c>
      <c r="Z18" s="90">
        <f t="shared" si="5"/>
        <v>0.62748091603053435</v>
      </c>
    </row>
    <row r="19" spans="1:42" s="4" customFormat="1" ht="24.95" customHeight="1" x14ac:dyDescent="0.2">
      <c r="A19" s="136"/>
      <c r="B19" s="103" t="s">
        <v>49</v>
      </c>
      <c r="C19" s="102">
        <v>82</v>
      </c>
      <c r="D19" s="101">
        <v>23</v>
      </c>
      <c r="E19" s="101">
        <v>2</v>
      </c>
      <c r="F19" s="101">
        <v>13</v>
      </c>
      <c r="G19" s="101">
        <v>62</v>
      </c>
      <c r="H19" s="101">
        <v>384</v>
      </c>
      <c r="I19" s="101">
        <v>9</v>
      </c>
      <c r="J19" s="101">
        <v>35</v>
      </c>
      <c r="K19" s="101">
        <v>5</v>
      </c>
      <c r="L19" s="101">
        <v>3</v>
      </c>
      <c r="M19" s="100">
        <v>16</v>
      </c>
      <c r="N19" s="99">
        <f t="shared" si="8"/>
        <v>634</v>
      </c>
      <c r="O19" s="98">
        <v>17</v>
      </c>
      <c r="P19" s="44">
        <v>651</v>
      </c>
      <c r="Q19" s="97">
        <v>1007</v>
      </c>
      <c r="R19" s="95"/>
      <c r="S19" s="96">
        <f t="shared" si="9"/>
        <v>1007</v>
      </c>
      <c r="T19" s="96">
        <f t="shared" si="10"/>
        <v>356</v>
      </c>
      <c r="U19" s="95">
        <v>6</v>
      </c>
      <c r="V19" s="94">
        <v>1007</v>
      </c>
      <c r="W19" s="93">
        <f t="shared" si="11"/>
        <v>356</v>
      </c>
      <c r="X19" s="92">
        <f t="shared" si="12"/>
        <v>0</v>
      </c>
      <c r="Y19" s="91">
        <f t="shared" si="13"/>
        <v>651</v>
      </c>
      <c r="Z19" s="90">
        <f t="shared" si="5"/>
        <v>0.64647467725918573</v>
      </c>
    </row>
    <row r="20" spans="1:42" s="4" customFormat="1" ht="24.95" customHeight="1" thickBot="1" x14ac:dyDescent="0.25">
      <c r="A20" s="134"/>
      <c r="B20" s="78" t="s">
        <v>50</v>
      </c>
      <c r="C20" s="77">
        <v>55</v>
      </c>
      <c r="D20" s="76">
        <v>22</v>
      </c>
      <c r="E20" s="76">
        <v>3</v>
      </c>
      <c r="F20" s="76">
        <v>17</v>
      </c>
      <c r="G20" s="76">
        <v>40</v>
      </c>
      <c r="H20" s="76">
        <v>410</v>
      </c>
      <c r="I20" s="76">
        <v>9</v>
      </c>
      <c r="J20" s="76">
        <v>34</v>
      </c>
      <c r="K20" s="76">
        <v>0</v>
      </c>
      <c r="L20" s="76">
        <v>1</v>
      </c>
      <c r="M20" s="75">
        <v>13</v>
      </c>
      <c r="N20" s="74">
        <f t="shared" si="8"/>
        <v>604</v>
      </c>
      <c r="O20" s="107">
        <v>9</v>
      </c>
      <c r="P20" s="44">
        <v>613</v>
      </c>
      <c r="Q20" s="106">
        <v>1019</v>
      </c>
      <c r="R20" s="104"/>
      <c r="S20" s="105">
        <f t="shared" si="9"/>
        <v>1019</v>
      </c>
      <c r="T20" s="105">
        <f t="shared" si="10"/>
        <v>406</v>
      </c>
      <c r="U20" s="104">
        <v>8</v>
      </c>
      <c r="V20" s="69">
        <v>1019</v>
      </c>
      <c r="W20" s="68">
        <f t="shared" si="11"/>
        <v>406</v>
      </c>
      <c r="X20" s="67">
        <f t="shared" si="12"/>
        <v>0</v>
      </c>
      <c r="Y20" s="66">
        <f t="shared" si="13"/>
        <v>613</v>
      </c>
      <c r="Z20" s="65">
        <f t="shared" si="5"/>
        <v>0.60157016683022568</v>
      </c>
    </row>
    <row r="21" spans="1:42" s="51" customFormat="1" ht="30" customHeight="1" thickBot="1" x14ac:dyDescent="0.25">
      <c r="A21" s="64"/>
      <c r="B21" s="63" t="s">
        <v>21</v>
      </c>
      <c r="C21" s="62">
        <f t="shared" ref="C21:Y21" si="14">SUM(C14:C20)</f>
        <v>596</v>
      </c>
      <c r="D21" s="61">
        <f t="shared" si="14"/>
        <v>148</v>
      </c>
      <c r="E21" s="61">
        <f t="shared" si="14"/>
        <v>13</v>
      </c>
      <c r="F21" s="61">
        <f t="shared" si="14"/>
        <v>135</v>
      </c>
      <c r="G21" s="61">
        <f t="shared" si="14"/>
        <v>249</v>
      </c>
      <c r="H21" s="61">
        <f t="shared" si="14"/>
        <v>1828</v>
      </c>
      <c r="I21" s="61">
        <f t="shared" si="14"/>
        <v>52</v>
      </c>
      <c r="J21" s="61">
        <f t="shared" si="14"/>
        <v>121</v>
      </c>
      <c r="K21" s="60">
        <f t="shared" si="14"/>
        <v>13</v>
      </c>
      <c r="L21" s="60">
        <f t="shared" si="14"/>
        <v>12</v>
      </c>
      <c r="M21" s="60">
        <f t="shared" si="14"/>
        <v>151</v>
      </c>
      <c r="N21" s="89">
        <f t="shared" si="14"/>
        <v>3318</v>
      </c>
      <c r="O21" s="58">
        <f t="shared" si="14"/>
        <v>92</v>
      </c>
      <c r="P21" s="56">
        <f t="shared" si="14"/>
        <v>3410</v>
      </c>
      <c r="Q21" s="56">
        <f t="shared" si="14"/>
        <v>6325</v>
      </c>
      <c r="R21" s="56">
        <f t="shared" si="14"/>
        <v>0</v>
      </c>
      <c r="S21" s="56">
        <f t="shared" si="14"/>
        <v>6325</v>
      </c>
      <c r="T21" s="56">
        <f t="shared" si="14"/>
        <v>2915</v>
      </c>
      <c r="U21" s="56">
        <f t="shared" si="14"/>
        <v>33</v>
      </c>
      <c r="V21" s="61">
        <f t="shared" si="14"/>
        <v>6324</v>
      </c>
      <c r="W21" s="61">
        <f t="shared" si="14"/>
        <v>2914</v>
      </c>
      <c r="X21" s="60">
        <f t="shared" si="14"/>
        <v>0</v>
      </c>
      <c r="Y21" s="54">
        <f t="shared" si="14"/>
        <v>3410</v>
      </c>
      <c r="Z21" s="53">
        <f t="shared" si="5"/>
        <v>0.53913043478260869</v>
      </c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</row>
    <row r="22" spans="1:42" s="4" customFormat="1" ht="24.95" customHeight="1" x14ac:dyDescent="0.2">
      <c r="A22" s="133" t="s">
        <v>20</v>
      </c>
      <c r="B22" s="87" t="s">
        <v>51</v>
      </c>
      <c r="C22" s="40">
        <v>32</v>
      </c>
      <c r="D22" s="86">
        <v>12</v>
      </c>
      <c r="E22" s="86">
        <v>0</v>
      </c>
      <c r="F22" s="86">
        <v>15</v>
      </c>
      <c r="G22" s="86">
        <v>13</v>
      </c>
      <c r="H22" s="86">
        <v>172</v>
      </c>
      <c r="I22" s="86">
        <v>0</v>
      </c>
      <c r="J22" s="86">
        <v>8</v>
      </c>
      <c r="K22" s="86">
        <v>0</v>
      </c>
      <c r="L22" s="86">
        <v>2</v>
      </c>
      <c r="M22" s="85">
        <v>26</v>
      </c>
      <c r="N22" s="46">
        <f t="shared" ref="N22:N29" si="15">SUM(C22:M22)</f>
        <v>280</v>
      </c>
      <c r="O22" s="84">
        <v>7</v>
      </c>
      <c r="P22" s="44">
        <v>287</v>
      </c>
      <c r="Q22" s="83">
        <v>633</v>
      </c>
      <c r="R22" s="81"/>
      <c r="S22" s="82">
        <f t="shared" ref="S22:S29" si="16">Q22+R22</f>
        <v>633</v>
      </c>
      <c r="T22" s="82">
        <f t="shared" ref="T22:T29" si="17">S22-P22</f>
        <v>346</v>
      </c>
      <c r="U22" s="81">
        <v>2</v>
      </c>
      <c r="V22" s="40">
        <v>633</v>
      </c>
      <c r="W22" s="39">
        <f t="shared" ref="W22:W29" si="18">V22-P22</f>
        <v>346</v>
      </c>
      <c r="X22" s="38">
        <f t="shared" ref="X22:X29" si="19">P22-(O22+N22)</f>
        <v>0</v>
      </c>
      <c r="Y22" s="80">
        <f t="shared" ref="Y22:Y29" si="20">N22+O22</f>
        <v>287</v>
      </c>
      <c r="Z22" s="79">
        <f t="shared" si="5"/>
        <v>0.45339652448657186</v>
      </c>
    </row>
    <row r="23" spans="1:42" s="4" customFormat="1" ht="24.95" customHeight="1" x14ac:dyDescent="0.2">
      <c r="A23" s="136"/>
      <c r="B23" s="103" t="s">
        <v>52</v>
      </c>
      <c r="C23" s="102">
        <v>1</v>
      </c>
      <c r="D23" s="101">
        <v>4</v>
      </c>
      <c r="E23" s="101">
        <v>0</v>
      </c>
      <c r="F23" s="101">
        <v>1</v>
      </c>
      <c r="G23" s="101">
        <v>0</v>
      </c>
      <c r="H23" s="101">
        <v>36</v>
      </c>
      <c r="I23" s="101">
        <v>0</v>
      </c>
      <c r="J23" s="101">
        <v>0</v>
      </c>
      <c r="K23" s="101">
        <v>1</v>
      </c>
      <c r="L23" s="101">
        <v>0</v>
      </c>
      <c r="M23" s="100">
        <v>5</v>
      </c>
      <c r="N23" s="99">
        <f t="shared" si="15"/>
        <v>48</v>
      </c>
      <c r="O23" s="98">
        <v>1</v>
      </c>
      <c r="P23" s="44">
        <v>49</v>
      </c>
      <c r="Q23" s="97">
        <v>167</v>
      </c>
      <c r="R23" s="95"/>
      <c r="S23" s="96">
        <f t="shared" si="16"/>
        <v>167</v>
      </c>
      <c r="T23" s="96">
        <f t="shared" si="17"/>
        <v>118</v>
      </c>
      <c r="U23" s="95">
        <v>2</v>
      </c>
      <c r="V23" s="94">
        <v>167</v>
      </c>
      <c r="W23" s="93">
        <f t="shared" si="18"/>
        <v>118</v>
      </c>
      <c r="X23" s="92">
        <f t="shared" si="19"/>
        <v>0</v>
      </c>
      <c r="Y23" s="91">
        <f t="shared" si="20"/>
        <v>49</v>
      </c>
      <c r="Z23" s="90">
        <f t="shared" si="5"/>
        <v>0.29341317365269459</v>
      </c>
    </row>
    <row r="24" spans="1:42" s="4" customFormat="1" ht="24.95" customHeight="1" x14ac:dyDescent="0.2">
      <c r="A24" s="136"/>
      <c r="B24" s="103" t="s">
        <v>53</v>
      </c>
      <c r="C24" s="102">
        <v>106</v>
      </c>
      <c r="D24" s="101">
        <v>29</v>
      </c>
      <c r="E24" s="101">
        <v>1</v>
      </c>
      <c r="F24" s="101">
        <v>10</v>
      </c>
      <c r="G24" s="101">
        <v>36</v>
      </c>
      <c r="H24" s="101">
        <v>224</v>
      </c>
      <c r="I24" s="101">
        <v>4</v>
      </c>
      <c r="J24" s="101">
        <v>10</v>
      </c>
      <c r="K24" s="101">
        <v>2</v>
      </c>
      <c r="L24" s="101">
        <v>1</v>
      </c>
      <c r="M24" s="100">
        <v>24</v>
      </c>
      <c r="N24" s="99">
        <f t="shared" si="15"/>
        <v>447</v>
      </c>
      <c r="O24" s="98">
        <v>8</v>
      </c>
      <c r="P24" s="44">
        <v>455</v>
      </c>
      <c r="Q24" s="97">
        <v>991</v>
      </c>
      <c r="R24" s="95"/>
      <c r="S24" s="96">
        <f t="shared" si="16"/>
        <v>991</v>
      </c>
      <c r="T24" s="96">
        <f t="shared" si="17"/>
        <v>536</v>
      </c>
      <c r="U24" s="95">
        <v>5</v>
      </c>
      <c r="V24" s="94">
        <v>991</v>
      </c>
      <c r="W24" s="93">
        <f t="shared" si="18"/>
        <v>536</v>
      </c>
      <c r="X24" s="92">
        <f t="shared" si="19"/>
        <v>0</v>
      </c>
      <c r="Y24" s="91">
        <f t="shared" si="20"/>
        <v>455</v>
      </c>
      <c r="Z24" s="90">
        <f t="shared" si="5"/>
        <v>0.4591321897073663</v>
      </c>
    </row>
    <row r="25" spans="1:42" s="4" customFormat="1" ht="24.95" customHeight="1" x14ac:dyDescent="0.2">
      <c r="A25" s="136"/>
      <c r="B25" s="103" t="s">
        <v>54</v>
      </c>
      <c r="C25" s="102">
        <v>48</v>
      </c>
      <c r="D25" s="101">
        <v>14</v>
      </c>
      <c r="E25" s="101">
        <v>1</v>
      </c>
      <c r="F25" s="101">
        <v>18</v>
      </c>
      <c r="G25" s="101">
        <v>30</v>
      </c>
      <c r="H25" s="101">
        <v>279</v>
      </c>
      <c r="I25" s="101">
        <v>2</v>
      </c>
      <c r="J25" s="101">
        <v>17</v>
      </c>
      <c r="K25" s="101">
        <v>2</v>
      </c>
      <c r="L25" s="101">
        <v>0</v>
      </c>
      <c r="M25" s="100">
        <v>16</v>
      </c>
      <c r="N25" s="99">
        <f t="shared" si="15"/>
        <v>427</v>
      </c>
      <c r="O25" s="98">
        <v>14</v>
      </c>
      <c r="P25" s="44">
        <v>441</v>
      </c>
      <c r="Q25" s="97">
        <v>970</v>
      </c>
      <c r="R25" s="95"/>
      <c r="S25" s="96">
        <f t="shared" si="16"/>
        <v>970</v>
      </c>
      <c r="T25" s="96">
        <f t="shared" si="17"/>
        <v>529</v>
      </c>
      <c r="U25" s="95">
        <v>5</v>
      </c>
      <c r="V25" s="94">
        <v>970</v>
      </c>
      <c r="W25" s="93">
        <f t="shared" si="18"/>
        <v>529</v>
      </c>
      <c r="X25" s="92">
        <f t="shared" si="19"/>
        <v>0</v>
      </c>
      <c r="Y25" s="91">
        <f t="shared" si="20"/>
        <v>441</v>
      </c>
      <c r="Z25" s="90">
        <f t="shared" si="5"/>
        <v>0.45463917525773195</v>
      </c>
    </row>
    <row r="26" spans="1:42" s="4" customFormat="1" ht="24.95" customHeight="1" x14ac:dyDescent="0.2">
      <c r="A26" s="136"/>
      <c r="B26" s="103" t="s">
        <v>55</v>
      </c>
      <c r="C26" s="102">
        <v>54</v>
      </c>
      <c r="D26" s="101">
        <v>22</v>
      </c>
      <c r="E26" s="101">
        <v>2</v>
      </c>
      <c r="F26" s="101">
        <v>7</v>
      </c>
      <c r="G26" s="101">
        <v>13</v>
      </c>
      <c r="H26" s="101">
        <v>251</v>
      </c>
      <c r="I26" s="101">
        <v>2</v>
      </c>
      <c r="J26" s="101">
        <v>12</v>
      </c>
      <c r="K26" s="101">
        <v>1</v>
      </c>
      <c r="L26" s="101">
        <v>0</v>
      </c>
      <c r="M26" s="100">
        <v>38</v>
      </c>
      <c r="N26" s="99">
        <f t="shared" si="15"/>
        <v>402</v>
      </c>
      <c r="O26" s="98">
        <v>12</v>
      </c>
      <c r="P26" s="44">
        <v>414</v>
      </c>
      <c r="Q26" s="97">
        <v>889</v>
      </c>
      <c r="R26" s="95"/>
      <c r="S26" s="96">
        <f t="shared" si="16"/>
        <v>889</v>
      </c>
      <c r="T26" s="96">
        <f t="shared" si="17"/>
        <v>475</v>
      </c>
      <c r="U26" s="95">
        <v>2</v>
      </c>
      <c r="V26" s="94">
        <v>889</v>
      </c>
      <c r="W26" s="93">
        <f t="shared" si="18"/>
        <v>475</v>
      </c>
      <c r="X26" s="92">
        <f t="shared" si="19"/>
        <v>0</v>
      </c>
      <c r="Y26" s="91">
        <f t="shared" si="20"/>
        <v>414</v>
      </c>
      <c r="Z26" s="90">
        <f t="shared" si="5"/>
        <v>0.46569178852643417</v>
      </c>
    </row>
    <row r="27" spans="1:42" s="4" customFormat="1" ht="24.95" customHeight="1" x14ac:dyDescent="0.2">
      <c r="A27" s="136"/>
      <c r="B27" s="103" t="s">
        <v>56</v>
      </c>
      <c r="C27" s="102">
        <v>64</v>
      </c>
      <c r="D27" s="101">
        <v>10</v>
      </c>
      <c r="E27" s="101">
        <v>0</v>
      </c>
      <c r="F27" s="101">
        <v>14</v>
      </c>
      <c r="G27" s="101">
        <v>30</v>
      </c>
      <c r="H27" s="101">
        <v>285</v>
      </c>
      <c r="I27" s="101">
        <v>9</v>
      </c>
      <c r="J27" s="101">
        <v>12</v>
      </c>
      <c r="K27" s="101">
        <v>0</v>
      </c>
      <c r="L27" s="101">
        <v>0</v>
      </c>
      <c r="M27" s="100">
        <v>27</v>
      </c>
      <c r="N27" s="99">
        <f t="shared" si="15"/>
        <v>451</v>
      </c>
      <c r="O27" s="98">
        <v>13</v>
      </c>
      <c r="P27" s="44">
        <v>464</v>
      </c>
      <c r="Q27" s="97">
        <v>1126</v>
      </c>
      <c r="R27" s="95"/>
      <c r="S27" s="96">
        <f t="shared" si="16"/>
        <v>1126</v>
      </c>
      <c r="T27" s="96">
        <f t="shared" si="17"/>
        <v>662</v>
      </c>
      <c r="U27" s="95">
        <v>3</v>
      </c>
      <c r="V27" s="94">
        <v>1126</v>
      </c>
      <c r="W27" s="93">
        <f t="shared" si="18"/>
        <v>662</v>
      </c>
      <c r="X27" s="92">
        <f t="shared" si="19"/>
        <v>0</v>
      </c>
      <c r="Y27" s="91">
        <f t="shared" si="20"/>
        <v>464</v>
      </c>
      <c r="Z27" s="90">
        <f t="shared" si="5"/>
        <v>0.41207815275310833</v>
      </c>
    </row>
    <row r="28" spans="1:42" s="4" customFormat="1" ht="24.95" customHeight="1" x14ac:dyDescent="0.2">
      <c r="A28" s="136"/>
      <c r="B28" s="103" t="s">
        <v>57</v>
      </c>
      <c r="C28" s="102">
        <v>50</v>
      </c>
      <c r="D28" s="101">
        <v>17</v>
      </c>
      <c r="E28" s="101">
        <v>3</v>
      </c>
      <c r="F28" s="101">
        <v>10</v>
      </c>
      <c r="G28" s="101">
        <v>24</v>
      </c>
      <c r="H28" s="101">
        <v>239</v>
      </c>
      <c r="I28" s="101">
        <v>3</v>
      </c>
      <c r="J28" s="101">
        <v>12</v>
      </c>
      <c r="K28" s="101">
        <v>0</v>
      </c>
      <c r="L28" s="101">
        <v>1</v>
      </c>
      <c r="M28" s="100">
        <v>29</v>
      </c>
      <c r="N28" s="99">
        <f t="shared" si="15"/>
        <v>388</v>
      </c>
      <c r="O28" s="98">
        <v>10</v>
      </c>
      <c r="P28" s="44">
        <v>398</v>
      </c>
      <c r="Q28" s="97">
        <v>916</v>
      </c>
      <c r="R28" s="95"/>
      <c r="S28" s="96">
        <f t="shared" si="16"/>
        <v>916</v>
      </c>
      <c r="T28" s="96">
        <f t="shared" si="17"/>
        <v>518</v>
      </c>
      <c r="U28" s="95">
        <v>2</v>
      </c>
      <c r="V28" s="94">
        <v>916</v>
      </c>
      <c r="W28" s="93">
        <f t="shared" si="18"/>
        <v>518</v>
      </c>
      <c r="X28" s="92">
        <f t="shared" si="19"/>
        <v>0</v>
      </c>
      <c r="Y28" s="91">
        <f t="shared" si="20"/>
        <v>398</v>
      </c>
      <c r="Z28" s="90">
        <f t="shared" si="5"/>
        <v>0.43449781659388648</v>
      </c>
    </row>
    <row r="29" spans="1:42" s="4" customFormat="1" ht="24.95" customHeight="1" thickBot="1" x14ac:dyDescent="0.25">
      <c r="A29" s="134"/>
      <c r="B29" s="78" t="s">
        <v>58</v>
      </c>
      <c r="C29" s="77">
        <v>61</v>
      </c>
      <c r="D29" s="76">
        <v>16</v>
      </c>
      <c r="E29" s="76">
        <v>1</v>
      </c>
      <c r="F29" s="76">
        <v>10</v>
      </c>
      <c r="G29" s="76">
        <v>11</v>
      </c>
      <c r="H29" s="76">
        <v>250</v>
      </c>
      <c r="I29" s="76">
        <v>1</v>
      </c>
      <c r="J29" s="76">
        <v>13</v>
      </c>
      <c r="K29" s="76">
        <v>2</v>
      </c>
      <c r="L29" s="76">
        <v>0</v>
      </c>
      <c r="M29" s="75">
        <v>37</v>
      </c>
      <c r="N29" s="74">
        <f t="shared" si="15"/>
        <v>402</v>
      </c>
      <c r="O29" s="73">
        <v>18</v>
      </c>
      <c r="P29" s="44">
        <v>420</v>
      </c>
      <c r="Q29" s="72">
        <v>1028</v>
      </c>
      <c r="R29" s="70"/>
      <c r="S29" s="71">
        <f t="shared" si="16"/>
        <v>1028</v>
      </c>
      <c r="T29" s="71">
        <f t="shared" si="17"/>
        <v>608</v>
      </c>
      <c r="U29" s="70">
        <v>1</v>
      </c>
      <c r="V29" s="69">
        <v>1028</v>
      </c>
      <c r="W29" s="68">
        <f t="shared" si="18"/>
        <v>608</v>
      </c>
      <c r="X29" s="67">
        <f t="shared" si="19"/>
        <v>0</v>
      </c>
      <c r="Y29" s="66">
        <f t="shared" si="20"/>
        <v>420</v>
      </c>
      <c r="Z29" s="65">
        <f t="shared" si="5"/>
        <v>0.40856031128404668</v>
      </c>
    </row>
    <row r="30" spans="1:42" s="51" customFormat="1" ht="24.95" customHeight="1" thickBot="1" x14ac:dyDescent="0.25">
      <c r="A30" s="64"/>
      <c r="B30" s="63" t="s">
        <v>19</v>
      </c>
      <c r="C30" s="62">
        <f t="shared" ref="C30:U30" si="21">SUM(C22:C29)</f>
        <v>416</v>
      </c>
      <c r="D30" s="61">
        <f t="shared" si="21"/>
        <v>124</v>
      </c>
      <c r="E30" s="61">
        <f t="shared" si="21"/>
        <v>8</v>
      </c>
      <c r="F30" s="61">
        <f t="shared" si="21"/>
        <v>85</v>
      </c>
      <c r="G30" s="61">
        <f t="shared" si="21"/>
        <v>157</v>
      </c>
      <c r="H30" s="61">
        <f t="shared" si="21"/>
        <v>1736</v>
      </c>
      <c r="I30" s="61">
        <f t="shared" si="21"/>
        <v>21</v>
      </c>
      <c r="J30" s="61">
        <f t="shared" si="21"/>
        <v>84</v>
      </c>
      <c r="K30" s="60">
        <f t="shared" si="21"/>
        <v>8</v>
      </c>
      <c r="L30" s="60">
        <f t="shared" si="21"/>
        <v>4</v>
      </c>
      <c r="M30" s="60">
        <f t="shared" si="21"/>
        <v>202</v>
      </c>
      <c r="N30" s="89">
        <f t="shared" si="21"/>
        <v>2845</v>
      </c>
      <c r="O30" s="58">
        <f t="shared" si="21"/>
        <v>83</v>
      </c>
      <c r="P30" s="56">
        <f t="shared" si="21"/>
        <v>2928</v>
      </c>
      <c r="Q30" s="56">
        <f t="shared" si="21"/>
        <v>6720</v>
      </c>
      <c r="R30" s="56">
        <f t="shared" si="21"/>
        <v>0</v>
      </c>
      <c r="S30" s="56">
        <f t="shared" si="21"/>
        <v>6720</v>
      </c>
      <c r="T30" s="56">
        <f t="shared" si="21"/>
        <v>3792</v>
      </c>
      <c r="U30" s="57">
        <f t="shared" si="21"/>
        <v>22</v>
      </c>
      <c r="V30" s="88">
        <f>SUM(V21:V29)</f>
        <v>13044</v>
      </c>
      <c r="W30" s="56">
        <f>SUM(W21:W29)</f>
        <v>6706</v>
      </c>
      <c r="X30" s="57">
        <f>SUM(X21:X29)</f>
        <v>0</v>
      </c>
      <c r="Y30" s="55">
        <f>SUM(Y21:Y29)</f>
        <v>6338</v>
      </c>
      <c r="Z30" s="53">
        <f t="shared" si="5"/>
        <v>0.43571428571428572</v>
      </c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</row>
    <row r="31" spans="1:42" s="4" customFormat="1" ht="24.95" customHeight="1" x14ac:dyDescent="0.2">
      <c r="A31" s="133" t="s">
        <v>8</v>
      </c>
      <c r="B31" s="87" t="s">
        <v>59</v>
      </c>
      <c r="C31" s="40">
        <v>54</v>
      </c>
      <c r="D31" s="86">
        <v>19</v>
      </c>
      <c r="E31" s="86">
        <v>2</v>
      </c>
      <c r="F31" s="86">
        <v>5</v>
      </c>
      <c r="G31" s="86">
        <v>23</v>
      </c>
      <c r="H31" s="86">
        <v>378</v>
      </c>
      <c r="I31" s="86">
        <v>16</v>
      </c>
      <c r="J31" s="86">
        <v>28</v>
      </c>
      <c r="K31" s="86">
        <v>3</v>
      </c>
      <c r="L31" s="86">
        <v>1</v>
      </c>
      <c r="M31" s="85">
        <v>8</v>
      </c>
      <c r="N31" s="46">
        <f>SUM(C31:M31)</f>
        <v>537</v>
      </c>
      <c r="O31" s="84">
        <v>8</v>
      </c>
      <c r="P31" s="44">
        <v>545</v>
      </c>
      <c r="Q31" s="83">
        <v>823</v>
      </c>
      <c r="R31" s="81"/>
      <c r="S31" s="82">
        <f>Q31+R31</f>
        <v>823</v>
      </c>
      <c r="T31" s="82">
        <f>S31-P31</f>
        <v>278</v>
      </c>
      <c r="U31" s="81">
        <v>2</v>
      </c>
      <c r="V31" s="40">
        <v>823</v>
      </c>
      <c r="W31" s="39">
        <f>V31-P31</f>
        <v>278</v>
      </c>
      <c r="X31" s="38">
        <f>P31-(O31+N31)</f>
        <v>0</v>
      </c>
      <c r="Y31" s="80">
        <f>N31+O31</f>
        <v>545</v>
      </c>
      <c r="Z31" s="79">
        <f t="shared" si="5"/>
        <v>0.66221142162818958</v>
      </c>
    </row>
    <row r="32" spans="1:42" s="4" customFormat="1" ht="24.95" customHeight="1" x14ac:dyDescent="0.2">
      <c r="A32" s="136"/>
      <c r="B32" s="103" t="s">
        <v>60</v>
      </c>
      <c r="C32" s="102">
        <v>43</v>
      </c>
      <c r="D32" s="101">
        <v>17</v>
      </c>
      <c r="E32" s="101">
        <v>0</v>
      </c>
      <c r="F32" s="101">
        <v>3</v>
      </c>
      <c r="G32" s="101">
        <v>13</v>
      </c>
      <c r="H32" s="101">
        <v>411</v>
      </c>
      <c r="I32" s="101">
        <v>4</v>
      </c>
      <c r="J32" s="101">
        <v>30</v>
      </c>
      <c r="K32" s="101">
        <v>1</v>
      </c>
      <c r="L32" s="101">
        <v>0</v>
      </c>
      <c r="M32" s="100">
        <v>5</v>
      </c>
      <c r="N32" s="99">
        <f>SUM(C32:M32)</f>
        <v>527</v>
      </c>
      <c r="O32" s="98">
        <v>13</v>
      </c>
      <c r="P32" s="44">
        <v>540</v>
      </c>
      <c r="Q32" s="97">
        <v>880</v>
      </c>
      <c r="R32" s="95"/>
      <c r="S32" s="96">
        <f>Q32+R32</f>
        <v>880</v>
      </c>
      <c r="T32" s="96">
        <f>S32-P32</f>
        <v>340</v>
      </c>
      <c r="U32" s="95">
        <v>14</v>
      </c>
      <c r="V32" s="94">
        <v>880</v>
      </c>
      <c r="W32" s="93">
        <f>V32-P32</f>
        <v>340</v>
      </c>
      <c r="X32" s="92">
        <f>P32-(O32+N32)</f>
        <v>0</v>
      </c>
      <c r="Y32" s="91">
        <f>N32+O32</f>
        <v>540</v>
      </c>
      <c r="Z32" s="90">
        <f t="shared" si="5"/>
        <v>0.61363636363636365</v>
      </c>
    </row>
    <row r="33" spans="1:42" s="4" customFormat="1" ht="24.95" customHeight="1" x14ac:dyDescent="0.2">
      <c r="A33" s="136"/>
      <c r="B33" s="103" t="s">
        <v>61</v>
      </c>
      <c r="C33" s="102">
        <v>66</v>
      </c>
      <c r="D33" s="101">
        <v>16</v>
      </c>
      <c r="E33" s="101">
        <v>0</v>
      </c>
      <c r="F33" s="101">
        <v>6</v>
      </c>
      <c r="G33" s="101">
        <v>25</v>
      </c>
      <c r="H33" s="101">
        <v>217</v>
      </c>
      <c r="I33" s="101">
        <v>7</v>
      </c>
      <c r="J33" s="101">
        <v>12</v>
      </c>
      <c r="K33" s="101">
        <v>1</v>
      </c>
      <c r="L33" s="101">
        <v>0</v>
      </c>
      <c r="M33" s="100">
        <v>14</v>
      </c>
      <c r="N33" s="99">
        <f>SUM(C33:M33)</f>
        <v>364</v>
      </c>
      <c r="O33" s="98">
        <v>8</v>
      </c>
      <c r="P33" s="44">
        <v>372</v>
      </c>
      <c r="Q33" s="97">
        <v>809</v>
      </c>
      <c r="R33" s="95"/>
      <c r="S33" s="96">
        <f>Q33+R33</f>
        <v>809</v>
      </c>
      <c r="T33" s="96">
        <f>S33-P33</f>
        <v>437</v>
      </c>
      <c r="U33" s="95">
        <v>1</v>
      </c>
      <c r="V33" s="94">
        <v>809</v>
      </c>
      <c r="W33" s="93">
        <f>V33-P33</f>
        <v>437</v>
      </c>
      <c r="X33" s="92">
        <f>P33-(O33+N33)</f>
        <v>0</v>
      </c>
      <c r="Y33" s="91">
        <f>N33+O33</f>
        <v>372</v>
      </c>
      <c r="Z33" s="90">
        <f t="shared" si="5"/>
        <v>0.45982694684796044</v>
      </c>
    </row>
    <row r="34" spans="1:42" s="4" customFormat="1" ht="24.95" customHeight="1" x14ac:dyDescent="0.2">
      <c r="A34" s="136"/>
      <c r="B34" s="103" t="s">
        <v>62</v>
      </c>
      <c r="C34" s="102">
        <v>86</v>
      </c>
      <c r="D34" s="101">
        <v>7</v>
      </c>
      <c r="E34" s="101">
        <v>4</v>
      </c>
      <c r="F34" s="101">
        <v>11</v>
      </c>
      <c r="G34" s="101">
        <v>28</v>
      </c>
      <c r="H34" s="101">
        <v>224</v>
      </c>
      <c r="I34" s="101">
        <v>1</v>
      </c>
      <c r="J34" s="101">
        <v>3</v>
      </c>
      <c r="K34" s="101">
        <v>0</v>
      </c>
      <c r="L34" s="101">
        <v>0</v>
      </c>
      <c r="M34" s="100">
        <v>31</v>
      </c>
      <c r="N34" s="99">
        <f>SUM(C34:M34)</f>
        <v>395</v>
      </c>
      <c r="O34" s="98">
        <v>8</v>
      </c>
      <c r="P34" s="44">
        <v>403</v>
      </c>
      <c r="Q34" s="97">
        <v>905</v>
      </c>
      <c r="R34" s="95"/>
      <c r="S34" s="96">
        <v>904</v>
      </c>
      <c r="T34" s="96">
        <f>S34-P34</f>
        <v>501</v>
      </c>
      <c r="U34" s="95">
        <v>2</v>
      </c>
      <c r="V34" s="94">
        <v>905</v>
      </c>
      <c r="W34" s="93">
        <f>V34-P34</f>
        <v>502</v>
      </c>
      <c r="X34" s="92">
        <f>P34-(O34+N34)</f>
        <v>0</v>
      </c>
      <c r="Y34" s="91">
        <f>N34+O34</f>
        <v>403</v>
      </c>
      <c r="Z34" s="90">
        <f t="shared" si="5"/>
        <v>0.44579646017699115</v>
      </c>
    </row>
    <row r="35" spans="1:42" s="4" customFormat="1" ht="24.95" customHeight="1" thickBot="1" x14ac:dyDescent="0.25">
      <c r="A35" s="134"/>
      <c r="B35" s="78" t="s">
        <v>63</v>
      </c>
      <c r="C35" s="77">
        <v>64</v>
      </c>
      <c r="D35" s="76">
        <v>19</v>
      </c>
      <c r="E35" s="76">
        <v>2</v>
      </c>
      <c r="F35" s="76">
        <v>4</v>
      </c>
      <c r="G35" s="76">
        <v>14</v>
      </c>
      <c r="H35" s="76">
        <v>348</v>
      </c>
      <c r="I35" s="76">
        <v>2</v>
      </c>
      <c r="J35" s="76">
        <v>10</v>
      </c>
      <c r="K35" s="76">
        <v>2</v>
      </c>
      <c r="L35" s="76">
        <v>1</v>
      </c>
      <c r="M35" s="75">
        <v>19</v>
      </c>
      <c r="N35" s="74">
        <f>SUM(C35:M35)</f>
        <v>485</v>
      </c>
      <c r="O35" s="73">
        <v>16</v>
      </c>
      <c r="P35" s="44">
        <v>501</v>
      </c>
      <c r="Q35" s="72">
        <v>1022</v>
      </c>
      <c r="R35" s="70"/>
      <c r="S35" s="71">
        <f>Q35+R35</f>
        <v>1022</v>
      </c>
      <c r="T35" s="71">
        <f>S35-P35</f>
        <v>521</v>
      </c>
      <c r="U35" s="70">
        <v>3</v>
      </c>
      <c r="V35" s="69">
        <v>1022</v>
      </c>
      <c r="W35" s="68">
        <f>V35-P35</f>
        <v>521</v>
      </c>
      <c r="X35" s="67">
        <f>P35-(O35+N35)</f>
        <v>0</v>
      </c>
      <c r="Y35" s="66">
        <f>N35+O35</f>
        <v>501</v>
      </c>
      <c r="Z35" s="65">
        <f t="shared" si="5"/>
        <v>0.49021526418786693</v>
      </c>
    </row>
    <row r="36" spans="1:42" s="51" customFormat="1" ht="24.95" customHeight="1" thickBot="1" x14ac:dyDescent="0.25">
      <c r="A36" s="64"/>
      <c r="B36" s="63" t="s">
        <v>18</v>
      </c>
      <c r="C36" s="62">
        <f t="shared" ref="C36:Y36" si="22">SUM(C31:C35)</f>
        <v>313</v>
      </c>
      <c r="D36" s="61">
        <f t="shared" si="22"/>
        <v>78</v>
      </c>
      <c r="E36" s="61">
        <f t="shared" si="22"/>
        <v>8</v>
      </c>
      <c r="F36" s="61">
        <f t="shared" si="22"/>
        <v>29</v>
      </c>
      <c r="G36" s="61">
        <f t="shared" si="22"/>
        <v>103</v>
      </c>
      <c r="H36" s="61">
        <f t="shared" si="22"/>
        <v>1578</v>
      </c>
      <c r="I36" s="61">
        <f t="shared" si="22"/>
        <v>30</v>
      </c>
      <c r="J36" s="61">
        <f t="shared" si="22"/>
        <v>83</v>
      </c>
      <c r="K36" s="60">
        <f t="shared" si="22"/>
        <v>7</v>
      </c>
      <c r="L36" s="60">
        <f t="shared" si="22"/>
        <v>2</v>
      </c>
      <c r="M36" s="60">
        <f t="shared" si="22"/>
        <v>77</v>
      </c>
      <c r="N36" s="89">
        <f t="shared" si="22"/>
        <v>2308</v>
      </c>
      <c r="O36" s="58">
        <f t="shared" si="22"/>
        <v>53</v>
      </c>
      <c r="P36" s="56">
        <f t="shared" si="22"/>
        <v>2361</v>
      </c>
      <c r="Q36" s="56">
        <f t="shared" si="22"/>
        <v>4439</v>
      </c>
      <c r="R36" s="56">
        <f t="shared" si="22"/>
        <v>0</v>
      </c>
      <c r="S36" s="56">
        <f t="shared" si="22"/>
        <v>4438</v>
      </c>
      <c r="T36" s="56">
        <f t="shared" si="22"/>
        <v>2077</v>
      </c>
      <c r="U36" s="57">
        <f t="shared" si="22"/>
        <v>22</v>
      </c>
      <c r="V36" s="56">
        <f t="shared" si="22"/>
        <v>4439</v>
      </c>
      <c r="W36" s="56">
        <f t="shared" si="22"/>
        <v>2078</v>
      </c>
      <c r="X36" s="55">
        <f t="shared" si="22"/>
        <v>0</v>
      </c>
      <c r="Y36" s="54">
        <f t="shared" si="22"/>
        <v>2361</v>
      </c>
      <c r="Z36" s="53">
        <f t="shared" si="5"/>
        <v>0.53199639477242</v>
      </c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</row>
    <row r="37" spans="1:42" s="4" customFormat="1" ht="24.95" customHeight="1" x14ac:dyDescent="0.2">
      <c r="A37" s="133" t="s">
        <v>7</v>
      </c>
      <c r="B37" s="87" t="s">
        <v>64</v>
      </c>
      <c r="C37" s="40">
        <v>75</v>
      </c>
      <c r="D37" s="86">
        <v>11</v>
      </c>
      <c r="E37" s="86">
        <v>1</v>
      </c>
      <c r="F37" s="86">
        <v>10</v>
      </c>
      <c r="G37" s="86">
        <v>21</v>
      </c>
      <c r="H37" s="86">
        <v>311</v>
      </c>
      <c r="I37" s="86">
        <v>8</v>
      </c>
      <c r="J37" s="86">
        <v>10</v>
      </c>
      <c r="K37" s="86">
        <v>3</v>
      </c>
      <c r="L37" s="86">
        <v>0</v>
      </c>
      <c r="M37" s="85">
        <v>8</v>
      </c>
      <c r="N37" s="46">
        <f t="shared" ref="N37:N42" si="23">SUM(C37:M37)</f>
        <v>458</v>
      </c>
      <c r="O37" s="84">
        <v>10</v>
      </c>
      <c r="P37" s="44">
        <v>468</v>
      </c>
      <c r="Q37" s="83">
        <v>852</v>
      </c>
      <c r="R37" s="81"/>
      <c r="S37" s="82">
        <f t="shared" ref="S37:S42" si="24">Q37+R37</f>
        <v>852</v>
      </c>
      <c r="T37" s="82">
        <f t="shared" ref="T37:T42" si="25">S37-P37</f>
        <v>384</v>
      </c>
      <c r="U37" s="81">
        <v>6</v>
      </c>
      <c r="V37" s="40">
        <v>852</v>
      </c>
      <c r="W37" s="39">
        <f t="shared" ref="W37:W42" si="26">V37-P37</f>
        <v>384</v>
      </c>
      <c r="X37" s="38">
        <f t="shared" ref="X37:X42" si="27">P37-(O37+N37)</f>
        <v>0</v>
      </c>
      <c r="Y37" s="80">
        <f t="shared" ref="Y37:Y42" si="28">N37+O37</f>
        <v>468</v>
      </c>
      <c r="Z37" s="79">
        <f t="shared" si="5"/>
        <v>0.54929577464788737</v>
      </c>
    </row>
    <row r="38" spans="1:42" s="4" customFormat="1" ht="24.95" customHeight="1" x14ac:dyDescent="0.2">
      <c r="A38" s="136"/>
      <c r="B38" s="103" t="s">
        <v>65</v>
      </c>
      <c r="C38" s="102">
        <v>104</v>
      </c>
      <c r="D38" s="101">
        <v>20</v>
      </c>
      <c r="E38" s="101">
        <v>1</v>
      </c>
      <c r="F38" s="101">
        <v>8</v>
      </c>
      <c r="G38" s="101">
        <v>23</v>
      </c>
      <c r="H38" s="101">
        <v>242</v>
      </c>
      <c r="I38" s="101">
        <v>2</v>
      </c>
      <c r="J38" s="101">
        <v>4</v>
      </c>
      <c r="K38" s="101">
        <v>2</v>
      </c>
      <c r="L38" s="101">
        <v>0</v>
      </c>
      <c r="M38" s="100">
        <v>28</v>
      </c>
      <c r="N38" s="99">
        <f t="shared" si="23"/>
        <v>434</v>
      </c>
      <c r="O38" s="98">
        <v>9</v>
      </c>
      <c r="P38" s="44">
        <v>443</v>
      </c>
      <c r="Q38" s="97">
        <v>914</v>
      </c>
      <c r="R38" s="95"/>
      <c r="S38" s="96">
        <f t="shared" si="24"/>
        <v>914</v>
      </c>
      <c r="T38" s="96">
        <f t="shared" si="25"/>
        <v>471</v>
      </c>
      <c r="U38" s="95">
        <v>0</v>
      </c>
      <c r="V38" s="94">
        <v>914</v>
      </c>
      <c r="W38" s="93">
        <f t="shared" si="26"/>
        <v>471</v>
      </c>
      <c r="X38" s="92">
        <f t="shared" si="27"/>
        <v>0</v>
      </c>
      <c r="Y38" s="91">
        <f t="shared" si="28"/>
        <v>443</v>
      </c>
      <c r="Z38" s="90">
        <f t="shared" si="5"/>
        <v>0.48468271334792123</v>
      </c>
    </row>
    <row r="39" spans="1:42" s="4" customFormat="1" ht="24.95" customHeight="1" x14ac:dyDescent="0.2">
      <c r="A39" s="136"/>
      <c r="B39" s="103" t="s">
        <v>66</v>
      </c>
      <c r="C39" s="102">
        <v>77</v>
      </c>
      <c r="D39" s="101">
        <v>20</v>
      </c>
      <c r="E39" s="101">
        <v>2</v>
      </c>
      <c r="F39" s="101">
        <v>5</v>
      </c>
      <c r="G39" s="101">
        <v>8</v>
      </c>
      <c r="H39" s="101">
        <v>304</v>
      </c>
      <c r="I39" s="101">
        <v>0</v>
      </c>
      <c r="J39" s="101">
        <v>3</v>
      </c>
      <c r="K39" s="101">
        <v>3</v>
      </c>
      <c r="L39" s="101">
        <v>0</v>
      </c>
      <c r="M39" s="100">
        <v>30</v>
      </c>
      <c r="N39" s="99">
        <f t="shared" si="23"/>
        <v>452</v>
      </c>
      <c r="O39" s="98">
        <v>11</v>
      </c>
      <c r="P39" s="44">
        <v>463</v>
      </c>
      <c r="Q39" s="97">
        <v>1048</v>
      </c>
      <c r="R39" s="95"/>
      <c r="S39" s="96">
        <f t="shared" si="24"/>
        <v>1048</v>
      </c>
      <c r="T39" s="96">
        <f t="shared" si="25"/>
        <v>585</v>
      </c>
      <c r="U39" s="95"/>
      <c r="V39" s="94">
        <v>1048</v>
      </c>
      <c r="W39" s="93">
        <f t="shared" si="26"/>
        <v>585</v>
      </c>
      <c r="X39" s="92">
        <f t="shared" si="27"/>
        <v>0</v>
      </c>
      <c r="Y39" s="91">
        <f t="shared" si="28"/>
        <v>463</v>
      </c>
      <c r="Z39" s="90">
        <f t="shared" si="5"/>
        <v>0.44179389312977096</v>
      </c>
    </row>
    <row r="40" spans="1:42" s="4" customFormat="1" ht="24.95" customHeight="1" x14ac:dyDescent="0.2">
      <c r="A40" s="136"/>
      <c r="B40" s="103" t="s">
        <v>67</v>
      </c>
      <c r="C40" s="102">
        <v>57</v>
      </c>
      <c r="D40" s="101">
        <v>11</v>
      </c>
      <c r="E40" s="101">
        <v>1</v>
      </c>
      <c r="F40" s="101">
        <v>8</v>
      </c>
      <c r="G40" s="101">
        <v>8</v>
      </c>
      <c r="H40" s="101">
        <v>360</v>
      </c>
      <c r="I40" s="101">
        <v>7</v>
      </c>
      <c r="J40" s="101">
        <v>12</v>
      </c>
      <c r="K40" s="101">
        <v>2</v>
      </c>
      <c r="L40" s="101">
        <v>2</v>
      </c>
      <c r="M40" s="100">
        <v>13</v>
      </c>
      <c r="N40" s="99">
        <f t="shared" si="23"/>
        <v>481</v>
      </c>
      <c r="O40" s="98">
        <v>17</v>
      </c>
      <c r="P40" s="44">
        <v>498</v>
      </c>
      <c r="Q40" s="97">
        <v>1027</v>
      </c>
      <c r="R40" s="95"/>
      <c r="S40" s="96">
        <f t="shared" si="24"/>
        <v>1027</v>
      </c>
      <c r="T40" s="96">
        <f t="shared" si="25"/>
        <v>529</v>
      </c>
      <c r="U40" s="95">
        <v>7</v>
      </c>
      <c r="V40" s="94">
        <v>1026</v>
      </c>
      <c r="W40" s="93">
        <f t="shared" si="26"/>
        <v>528</v>
      </c>
      <c r="X40" s="92">
        <f t="shared" si="27"/>
        <v>0</v>
      </c>
      <c r="Y40" s="91">
        <f t="shared" si="28"/>
        <v>498</v>
      </c>
      <c r="Z40" s="90">
        <f t="shared" si="5"/>
        <v>0.48490749756572543</v>
      </c>
    </row>
    <row r="41" spans="1:42" s="4" customFormat="1" ht="24.95" customHeight="1" x14ac:dyDescent="0.2">
      <c r="A41" s="136"/>
      <c r="B41" s="103" t="s">
        <v>68</v>
      </c>
      <c r="C41" s="102">
        <v>55</v>
      </c>
      <c r="D41" s="101">
        <v>16</v>
      </c>
      <c r="E41" s="101">
        <v>0</v>
      </c>
      <c r="F41" s="101">
        <v>4</v>
      </c>
      <c r="G41" s="101">
        <v>4</v>
      </c>
      <c r="H41" s="101">
        <v>334</v>
      </c>
      <c r="I41" s="101">
        <v>1</v>
      </c>
      <c r="J41" s="101">
        <v>13</v>
      </c>
      <c r="K41" s="101">
        <v>2</v>
      </c>
      <c r="L41" s="101">
        <v>0</v>
      </c>
      <c r="M41" s="100">
        <v>9</v>
      </c>
      <c r="N41" s="99">
        <f t="shared" si="23"/>
        <v>438</v>
      </c>
      <c r="O41" s="98">
        <v>16</v>
      </c>
      <c r="P41" s="44">
        <v>454</v>
      </c>
      <c r="Q41" s="97">
        <v>1011</v>
      </c>
      <c r="R41" s="95"/>
      <c r="S41" s="96">
        <f t="shared" si="24"/>
        <v>1011</v>
      </c>
      <c r="T41" s="96">
        <f t="shared" si="25"/>
        <v>557</v>
      </c>
      <c r="U41" s="95">
        <v>4</v>
      </c>
      <c r="V41" s="94">
        <v>1011</v>
      </c>
      <c r="W41" s="93">
        <f t="shared" si="26"/>
        <v>557</v>
      </c>
      <c r="X41" s="92">
        <f t="shared" si="27"/>
        <v>0</v>
      </c>
      <c r="Y41" s="91">
        <f t="shared" si="28"/>
        <v>454</v>
      </c>
      <c r="Z41" s="90">
        <f t="shared" si="5"/>
        <v>0.44906033630069236</v>
      </c>
    </row>
    <row r="42" spans="1:42" s="4" customFormat="1" ht="24.95" customHeight="1" thickBot="1" x14ac:dyDescent="0.25">
      <c r="A42" s="134"/>
      <c r="B42" s="78" t="s">
        <v>69</v>
      </c>
      <c r="C42" s="77">
        <v>84</v>
      </c>
      <c r="D42" s="76">
        <v>18</v>
      </c>
      <c r="E42" s="76">
        <v>0</v>
      </c>
      <c r="F42" s="76">
        <v>12</v>
      </c>
      <c r="G42" s="76">
        <v>6</v>
      </c>
      <c r="H42" s="76">
        <v>247</v>
      </c>
      <c r="I42" s="76">
        <v>2</v>
      </c>
      <c r="J42" s="76">
        <v>3</v>
      </c>
      <c r="K42" s="76">
        <v>1</v>
      </c>
      <c r="L42" s="76">
        <v>0</v>
      </c>
      <c r="M42" s="75">
        <v>20</v>
      </c>
      <c r="N42" s="74">
        <f t="shared" si="23"/>
        <v>393</v>
      </c>
      <c r="O42" s="73">
        <v>18</v>
      </c>
      <c r="P42" s="44">
        <v>411</v>
      </c>
      <c r="Q42" s="72">
        <v>914</v>
      </c>
      <c r="R42" s="70"/>
      <c r="S42" s="71">
        <f t="shared" si="24"/>
        <v>914</v>
      </c>
      <c r="T42" s="71">
        <f t="shared" si="25"/>
        <v>503</v>
      </c>
      <c r="U42" s="70">
        <v>7</v>
      </c>
      <c r="V42" s="69">
        <v>914</v>
      </c>
      <c r="W42" s="68">
        <f t="shared" si="26"/>
        <v>503</v>
      </c>
      <c r="X42" s="67">
        <f t="shared" si="27"/>
        <v>0</v>
      </c>
      <c r="Y42" s="66">
        <f t="shared" si="28"/>
        <v>411</v>
      </c>
      <c r="Z42" s="65">
        <f t="shared" si="5"/>
        <v>0.44967177242888401</v>
      </c>
    </row>
    <row r="43" spans="1:42" s="51" customFormat="1" ht="24.95" customHeight="1" thickBot="1" x14ac:dyDescent="0.25">
      <c r="A43" s="64"/>
      <c r="B43" s="63" t="s">
        <v>17</v>
      </c>
      <c r="C43" s="62">
        <f t="shared" ref="C43:Y43" si="29">SUM(C37:C42)</f>
        <v>452</v>
      </c>
      <c r="D43" s="61">
        <f t="shared" si="29"/>
        <v>96</v>
      </c>
      <c r="E43" s="61">
        <f t="shared" si="29"/>
        <v>5</v>
      </c>
      <c r="F43" s="61">
        <f t="shared" si="29"/>
        <v>47</v>
      </c>
      <c r="G43" s="61">
        <f t="shared" si="29"/>
        <v>70</v>
      </c>
      <c r="H43" s="61">
        <f t="shared" si="29"/>
        <v>1798</v>
      </c>
      <c r="I43" s="61">
        <f t="shared" si="29"/>
        <v>20</v>
      </c>
      <c r="J43" s="61">
        <f t="shared" si="29"/>
        <v>45</v>
      </c>
      <c r="K43" s="60">
        <f t="shared" si="29"/>
        <v>13</v>
      </c>
      <c r="L43" s="60">
        <f t="shared" si="29"/>
        <v>2</v>
      </c>
      <c r="M43" s="60">
        <f t="shared" si="29"/>
        <v>108</v>
      </c>
      <c r="N43" s="89">
        <f t="shared" si="29"/>
        <v>2656</v>
      </c>
      <c r="O43" s="58">
        <f t="shared" si="29"/>
        <v>81</v>
      </c>
      <c r="P43" s="56">
        <f t="shared" si="29"/>
        <v>2737</v>
      </c>
      <c r="Q43" s="56">
        <f t="shared" si="29"/>
        <v>5766</v>
      </c>
      <c r="R43" s="56">
        <f t="shared" si="29"/>
        <v>0</v>
      </c>
      <c r="S43" s="56">
        <f t="shared" si="29"/>
        <v>5766</v>
      </c>
      <c r="T43" s="56">
        <f t="shared" si="29"/>
        <v>3029</v>
      </c>
      <c r="U43" s="57">
        <f t="shared" si="29"/>
        <v>24</v>
      </c>
      <c r="V43" s="88">
        <f t="shared" si="29"/>
        <v>5765</v>
      </c>
      <c r="W43" s="56">
        <f t="shared" si="29"/>
        <v>3028</v>
      </c>
      <c r="X43" s="57">
        <f t="shared" si="29"/>
        <v>0</v>
      </c>
      <c r="Y43" s="55">
        <f t="shared" si="29"/>
        <v>2737</v>
      </c>
      <c r="Z43" s="53">
        <f t="shared" si="5"/>
        <v>0.47467915365938257</v>
      </c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</row>
    <row r="44" spans="1:42" s="4" customFormat="1" ht="24.95" customHeight="1" x14ac:dyDescent="0.2">
      <c r="A44" s="133" t="s">
        <v>6</v>
      </c>
      <c r="B44" s="87" t="s">
        <v>70</v>
      </c>
      <c r="C44" s="40">
        <v>12</v>
      </c>
      <c r="D44" s="86">
        <v>6</v>
      </c>
      <c r="E44" s="86">
        <v>0</v>
      </c>
      <c r="F44" s="86">
        <v>2</v>
      </c>
      <c r="G44" s="86">
        <v>17</v>
      </c>
      <c r="H44" s="86">
        <v>111</v>
      </c>
      <c r="I44" s="86">
        <v>1</v>
      </c>
      <c r="J44" s="86">
        <v>11</v>
      </c>
      <c r="K44" s="86">
        <v>0</v>
      </c>
      <c r="L44" s="86">
        <v>1</v>
      </c>
      <c r="M44" s="85">
        <v>5</v>
      </c>
      <c r="N44" s="46">
        <f>SUM(C44:M44)</f>
        <v>166</v>
      </c>
      <c r="O44" s="84">
        <v>7</v>
      </c>
      <c r="P44" s="44">
        <v>173</v>
      </c>
      <c r="Q44" s="83">
        <v>339</v>
      </c>
      <c r="R44" s="81"/>
      <c r="S44" s="82">
        <f>Q44+R44</f>
        <v>339</v>
      </c>
      <c r="T44" s="82">
        <f>S44-P44</f>
        <v>166</v>
      </c>
      <c r="U44" s="81">
        <v>0</v>
      </c>
      <c r="V44" s="40">
        <v>339</v>
      </c>
      <c r="W44" s="39">
        <f>V44-P44</f>
        <v>166</v>
      </c>
      <c r="X44" s="38">
        <f>P44-(O44+N44)</f>
        <v>0</v>
      </c>
      <c r="Y44" s="80">
        <f>N44+O44</f>
        <v>173</v>
      </c>
      <c r="Z44" s="79">
        <f t="shared" si="5"/>
        <v>0.51032448377581119</v>
      </c>
    </row>
    <row r="45" spans="1:42" s="4" customFormat="1" ht="24.95" customHeight="1" thickBot="1" x14ac:dyDescent="0.25">
      <c r="A45" s="134"/>
      <c r="B45" s="78" t="s">
        <v>71</v>
      </c>
      <c r="C45" s="77">
        <v>9</v>
      </c>
      <c r="D45" s="76">
        <v>3</v>
      </c>
      <c r="E45" s="76">
        <v>0</v>
      </c>
      <c r="F45" s="76">
        <v>2</v>
      </c>
      <c r="G45" s="76">
        <v>7</v>
      </c>
      <c r="H45" s="76">
        <v>84</v>
      </c>
      <c r="I45" s="76">
        <v>0</v>
      </c>
      <c r="J45" s="76">
        <v>8</v>
      </c>
      <c r="K45" s="76">
        <v>0</v>
      </c>
      <c r="L45" s="76">
        <v>0</v>
      </c>
      <c r="M45" s="75">
        <v>12</v>
      </c>
      <c r="N45" s="74">
        <f>SUM(C45:M45)</f>
        <v>125</v>
      </c>
      <c r="O45" s="73">
        <v>1</v>
      </c>
      <c r="P45" s="44">
        <v>126</v>
      </c>
      <c r="Q45" s="72">
        <v>377</v>
      </c>
      <c r="R45" s="70">
        <v>0</v>
      </c>
      <c r="S45" s="71">
        <f>Q45+R45</f>
        <v>377</v>
      </c>
      <c r="T45" s="71">
        <f>S45-P45</f>
        <v>251</v>
      </c>
      <c r="U45" s="70">
        <v>2</v>
      </c>
      <c r="V45" s="69">
        <v>377</v>
      </c>
      <c r="W45" s="68">
        <f>V45-P45</f>
        <v>251</v>
      </c>
      <c r="X45" s="67">
        <f>P45-(O45+N45)</f>
        <v>0</v>
      </c>
      <c r="Y45" s="66">
        <f>N45+O45</f>
        <v>126</v>
      </c>
      <c r="Z45" s="65">
        <f t="shared" si="5"/>
        <v>0.33421750663129973</v>
      </c>
    </row>
    <row r="46" spans="1:42" s="51" customFormat="1" ht="24.95" customHeight="1" thickBot="1" x14ac:dyDescent="0.25">
      <c r="A46" s="64"/>
      <c r="B46" s="63" t="s">
        <v>16</v>
      </c>
      <c r="C46" s="62">
        <f t="shared" ref="C46:Y46" si="30">SUM(C44:C45)</f>
        <v>21</v>
      </c>
      <c r="D46" s="61">
        <f t="shared" si="30"/>
        <v>9</v>
      </c>
      <c r="E46" s="61">
        <f t="shared" si="30"/>
        <v>0</v>
      </c>
      <c r="F46" s="61">
        <f t="shared" si="30"/>
        <v>4</v>
      </c>
      <c r="G46" s="61">
        <f t="shared" si="30"/>
        <v>24</v>
      </c>
      <c r="H46" s="61">
        <f t="shared" si="30"/>
        <v>195</v>
      </c>
      <c r="I46" s="61">
        <f t="shared" si="30"/>
        <v>1</v>
      </c>
      <c r="J46" s="61">
        <f t="shared" si="30"/>
        <v>19</v>
      </c>
      <c r="K46" s="60">
        <f t="shared" si="30"/>
        <v>0</v>
      </c>
      <c r="L46" s="60">
        <f t="shared" si="30"/>
        <v>1</v>
      </c>
      <c r="M46" s="60">
        <f t="shared" si="30"/>
        <v>17</v>
      </c>
      <c r="N46" s="59">
        <f t="shared" si="30"/>
        <v>291</v>
      </c>
      <c r="O46" s="58">
        <f t="shared" si="30"/>
        <v>8</v>
      </c>
      <c r="P46" s="56">
        <f t="shared" si="30"/>
        <v>299</v>
      </c>
      <c r="Q46" s="56">
        <f t="shared" si="30"/>
        <v>716</v>
      </c>
      <c r="R46" s="56">
        <f t="shared" si="30"/>
        <v>0</v>
      </c>
      <c r="S46" s="56">
        <f t="shared" si="30"/>
        <v>716</v>
      </c>
      <c r="T46" s="56">
        <f t="shared" si="30"/>
        <v>417</v>
      </c>
      <c r="U46" s="57">
        <f t="shared" si="30"/>
        <v>2</v>
      </c>
      <c r="V46" s="56">
        <f t="shared" si="30"/>
        <v>716</v>
      </c>
      <c r="W46" s="56">
        <f t="shared" si="30"/>
        <v>417</v>
      </c>
      <c r="X46" s="55">
        <f t="shared" si="30"/>
        <v>0</v>
      </c>
      <c r="Y46" s="54">
        <f t="shared" si="30"/>
        <v>299</v>
      </c>
      <c r="Z46" s="53">
        <f t="shared" si="5"/>
        <v>0.41759776536312848</v>
      </c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</row>
    <row r="47" spans="1:42" s="4" customFormat="1" ht="24.95" customHeight="1" thickBot="1" x14ac:dyDescent="0.25">
      <c r="A47" s="50" t="s">
        <v>5</v>
      </c>
      <c r="B47" s="49" t="s">
        <v>72</v>
      </c>
      <c r="C47" s="48">
        <v>32</v>
      </c>
      <c r="D47" s="47">
        <v>6</v>
      </c>
      <c r="E47" s="47">
        <v>0</v>
      </c>
      <c r="F47" s="47">
        <v>11</v>
      </c>
      <c r="G47" s="47">
        <v>48</v>
      </c>
      <c r="H47" s="47">
        <v>375</v>
      </c>
      <c r="I47" s="47">
        <v>14</v>
      </c>
      <c r="J47" s="47">
        <v>67</v>
      </c>
      <c r="K47" s="47">
        <v>1</v>
      </c>
      <c r="L47" s="47">
        <v>3</v>
      </c>
      <c r="M47" s="47">
        <v>12</v>
      </c>
      <c r="N47" s="46">
        <f>SUM(C47:M47)</f>
        <v>569</v>
      </c>
      <c r="O47" s="45">
        <v>9</v>
      </c>
      <c r="P47" s="44">
        <v>578</v>
      </c>
      <c r="Q47" s="43">
        <v>908</v>
      </c>
      <c r="R47" s="41"/>
      <c r="S47" s="42">
        <f>Q47+R47</f>
        <v>908</v>
      </c>
      <c r="T47" s="42">
        <f>S47-P47</f>
        <v>330</v>
      </c>
      <c r="U47" s="41">
        <v>10</v>
      </c>
      <c r="V47" s="40">
        <v>908</v>
      </c>
      <c r="W47" s="39">
        <f>V47-P47</f>
        <v>330</v>
      </c>
      <c r="X47" s="38">
        <f>P47-(O47+N47)</f>
        <v>0</v>
      </c>
      <c r="Y47" s="37">
        <f>N47+O47</f>
        <v>578</v>
      </c>
      <c r="Z47" s="36">
        <f t="shared" si="5"/>
        <v>0.63656387665198233</v>
      </c>
    </row>
    <row r="48" spans="1:42" s="26" customFormat="1" ht="20.25" customHeight="1" thickBot="1" x14ac:dyDescent="0.3">
      <c r="A48" s="35"/>
      <c r="B48" s="34" t="s">
        <v>15</v>
      </c>
      <c r="C48" s="33">
        <f t="shared" ref="C48:Y48" si="31">SUM(C47,C44:C45,C37:C42,C31:C35,C22:C29,C14:C20,C4:C12)</f>
        <v>2869</v>
      </c>
      <c r="D48" s="32">
        <f t="shared" si="31"/>
        <v>654</v>
      </c>
      <c r="E48" s="32">
        <f t="shared" si="31"/>
        <v>49</v>
      </c>
      <c r="F48" s="32">
        <f t="shared" si="31"/>
        <v>481</v>
      </c>
      <c r="G48" s="32">
        <f t="shared" si="31"/>
        <v>1065</v>
      </c>
      <c r="H48" s="32">
        <f t="shared" si="31"/>
        <v>10027</v>
      </c>
      <c r="I48" s="32">
        <f t="shared" si="31"/>
        <v>205</v>
      </c>
      <c r="J48" s="32">
        <f t="shared" si="31"/>
        <v>619</v>
      </c>
      <c r="K48" s="32">
        <f t="shared" si="31"/>
        <v>61</v>
      </c>
      <c r="L48" s="32">
        <f t="shared" si="31"/>
        <v>44</v>
      </c>
      <c r="M48" s="32">
        <f t="shared" si="31"/>
        <v>741</v>
      </c>
      <c r="N48" s="31">
        <f t="shared" si="31"/>
        <v>16815</v>
      </c>
      <c r="O48" s="30">
        <f t="shared" si="31"/>
        <v>447</v>
      </c>
      <c r="P48" s="29">
        <f t="shared" si="31"/>
        <v>17262</v>
      </c>
      <c r="Q48" s="31">
        <f t="shared" si="31"/>
        <v>33466</v>
      </c>
      <c r="R48" s="30">
        <f t="shared" si="31"/>
        <v>0</v>
      </c>
      <c r="S48" s="31">
        <f t="shared" si="31"/>
        <v>33465</v>
      </c>
      <c r="T48" s="30">
        <f t="shared" si="31"/>
        <v>16203</v>
      </c>
      <c r="U48" s="29">
        <f t="shared" si="31"/>
        <v>146</v>
      </c>
      <c r="V48" s="29">
        <f t="shared" si="31"/>
        <v>33463</v>
      </c>
      <c r="W48" s="29">
        <f t="shared" si="31"/>
        <v>16201</v>
      </c>
      <c r="X48" s="29">
        <f t="shared" si="31"/>
        <v>0</v>
      </c>
      <c r="Y48" s="28">
        <f t="shared" si="31"/>
        <v>17262</v>
      </c>
      <c r="Z48" s="27">
        <f t="shared" si="5"/>
        <v>0.51582250112057371</v>
      </c>
    </row>
    <row r="49" spans="2:18" s="4" customFormat="1" ht="24.75" customHeight="1" thickBot="1" x14ac:dyDescent="0.25">
      <c r="B49" s="6"/>
      <c r="C49" s="132">
        <f>C48/$P$48</f>
        <v>0.16620322094774651</v>
      </c>
      <c r="D49" s="132">
        <f t="shared" ref="D49:M49" si="32">D48/$P$48</f>
        <v>3.788668752172402E-2</v>
      </c>
      <c r="E49" s="132">
        <f t="shared" si="32"/>
        <v>2.8386050283860501E-3</v>
      </c>
      <c r="F49" s="132">
        <f t="shared" si="32"/>
        <v>2.7864673850075308E-2</v>
      </c>
      <c r="G49" s="132">
        <f t="shared" si="32"/>
        <v>6.1696211331247829E-2</v>
      </c>
      <c r="H49" s="132">
        <f t="shared" si="32"/>
        <v>0.5808712779515699</v>
      </c>
      <c r="I49" s="132">
        <f t="shared" si="32"/>
        <v>1.1875796547329395E-2</v>
      </c>
      <c r="J49" s="132">
        <f t="shared" si="32"/>
        <v>3.585911250144827E-2</v>
      </c>
      <c r="K49" s="132">
        <f t="shared" si="32"/>
        <v>3.5337736067663074E-3</v>
      </c>
      <c r="L49" s="132">
        <f t="shared" si="32"/>
        <v>2.5489514540609432E-3</v>
      </c>
      <c r="M49" s="132">
        <f t="shared" si="32"/>
        <v>4.2926659714980886E-2</v>
      </c>
      <c r="R49" s="5"/>
    </row>
    <row r="50" spans="2:18" s="4" customFormat="1" ht="33.75" customHeight="1" thickBot="1" x14ac:dyDescent="0.25">
      <c r="B50" s="25" t="s">
        <v>14</v>
      </c>
      <c r="C50" s="24" t="s">
        <v>13</v>
      </c>
      <c r="D50" s="23" t="s">
        <v>12</v>
      </c>
      <c r="E50" s="23" t="s">
        <v>11</v>
      </c>
      <c r="F50" s="23" t="s">
        <v>10</v>
      </c>
      <c r="G50" s="22" t="s">
        <v>9</v>
      </c>
      <c r="N50" s="9"/>
      <c r="R50" s="5"/>
    </row>
    <row r="51" spans="2:18" s="4" customFormat="1" x14ac:dyDescent="0.2">
      <c r="B51" s="21" t="s">
        <v>8</v>
      </c>
      <c r="C51" s="20">
        <f>SUM(N31:N35)</f>
        <v>2308</v>
      </c>
      <c r="D51" s="19">
        <f>SUM(O31:O35)</f>
        <v>53</v>
      </c>
      <c r="E51" s="19">
        <f>SUM(P31:P35)</f>
        <v>2361</v>
      </c>
      <c r="F51" s="19">
        <f>SUM(S31:S35)</f>
        <v>4438</v>
      </c>
      <c r="G51" s="18">
        <f>SUM(T31:T35)</f>
        <v>2077</v>
      </c>
      <c r="R51" s="5"/>
    </row>
    <row r="52" spans="2:18" s="4" customFormat="1" x14ac:dyDescent="0.2">
      <c r="B52" s="17" t="s">
        <v>7</v>
      </c>
      <c r="C52" s="16">
        <f>SUM(N37:N42)</f>
        <v>2656</v>
      </c>
      <c r="D52" s="15">
        <f>SUM(O37:O42)</f>
        <v>81</v>
      </c>
      <c r="E52" s="15">
        <f>SUM(P37:P42)</f>
        <v>2737</v>
      </c>
      <c r="F52" s="15">
        <f>SUM(S37:S42)</f>
        <v>5766</v>
      </c>
      <c r="G52" s="14">
        <f>SUM(T37:T42)</f>
        <v>3029</v>
      </c>
      <c r="R52" s="5"/>
    </row>
    <row r="53" spans="2:18" s="4" customFormat="1" x14ac:dyDescent="0.2">
      <c r="B53" s="17" t="s">
        <v>6</v>
      </c>
      <c r="C53" s="16">
        <f>SUM(N44:N45)</f>
        <v>291</v>
      </c>
      <c r="D53" s="15">
        <f>SUM(O44:O45)</f>
        <v>8</v>
      </c>
      <c r="E53" s="15">
        <f>SUM(P44:P45)</f>
        <v>299</v>
      </c>
      <c r="F53" s="15">
        <f>SUM(S44:S45)</f>
        <v>716</v>
      </c>
      <c r="G53" s="14">
        <f>SUM(T44:T45)</f>
        <v>417</v>
      </c>
      <c r="R53" s="5"/>
    </row>
    <row r="54" spans="2:18" s="4" customFormat="1" x14ac:dyDescent="0.2">
      <c r="B54" s="17" t="s">
        <v>5</v>
      </c>
      <c r="C54" s="16">
        <f>N47</f>
        <v>569</v>
      </c>
      <c r="D54" s="15">
        <f>O47</f>
        <v>9</v>
      </c>
      <c r="E54" s="15">
        <f>P47</f>
        <v>578</v>
      </c>
      <c r="F54" s="15">
        <f>S47</f>
        <v>908</v>
      </c>
      <c r="G54" s="14">
        <f>T47</f>
        <v>330</v>
      </c>
      <c r="R54" s="5"/>
    </row>
    <row r="55" spans="2:18" s="4" customFormat="1" x14ac:dyDescent="0.2">
      <c r="B55" s="17" t="s">
        <v>4</v>
      </c>
      <c r="C55" s="16">
        <f>SUM(N4:N12)</f>
        <v>4828</v>
      </c>
      <c r="D55" s="15">
        <f>SUM(O4:O12)</f>
        <v>121</v>
      </c>
      <c r="E55" s="15">
        <f>SUM(P4:P12)</f>
        <v>4949</v>
      </c>
      <c r="F55" s="15">
        <f>SUM(S4:S12)</f>
        <v>8592</v>
      </c>
      <c r="G55" s="14">
        <f>SUM(T4:T12)</f>
        <v>3643</v>
      </c>
      <c r="R55" s="5"/>
    </row>
    <row r="56" spans="2:18" s="4" customFormat="1" x14ac:dyDescent="0.2">
      <c r="B56" s="17" t="s">
        <v>3</v>
      </c>
      <c r="C56" s="16">
        <f>SUM(N14:N20)</f>
        <v>3318</v>
      </c>
      <c r="D56" s="15">
        <f>SUM(O14:O20)</f>
        <v>92</v>
      </c>
      <c r="E56" s="15">
        <f>SUM(P14:P20)</f>
        <v>3410</v>
      </c>
      <c r="F56" s="15">
        <f>SUM(S14:S20)</f>
        <v>6325</v>
      </c>
      <c r="G56" s="14">
        <f>SUM(T14:T20)</f>
        <v>2915</v>
      </c>
      <c r="R56" s="5"/>
    </row>
    <row r="57" spans="2:18" s="4" customFormat="1" x14ac:dyDescent="0.2">
      <c r="B57" s="17" t="s">
        <v>2</v>
      </c>
      <c r="C57" s="16">
        <f>SUM(N22:N29)</f>
        <v>2845</v>
      </c>
      <c r="D57" s="15">
        <f>SUM(O22:O29)</f>
        <v>83</v>
      </c>
      <c r="E57" s="15">
        <f>SUM(P22:P29)</f>
        <v>2928</v>
      </c>
      <c r="F57" s="15">
        <f>SUM(S22:S29)</f>
        <v>6720</v>
      </c>
      <c r="G57" s="14">
        <f>SUM(T22:T29)</f>
        <v>3792</v>
      </c>
      <c r="R57" s="5"/>
    </row>
    <row r="58" spans="2:18" s="4" customFormat="1" ht="13.5" thickBot="1" x14ac:dyDescent="0.25">
      <c r="B58" s="13" t="s">
        <v>1</v>
      </c>
      <c r="C58" s="12">
        <f>SUM(C55:C57)</f>
        <v>10991</v>
      </c>
      <c r="D58" s="11">
        <f>SUM(D55:D57)</f>
        <v>296</v>
      </c>
      <c r="E58" s="11">
        <f>SUM(E55:E57)</f>
        <v>11287</v>
      </c>
      <c r="F58" s="11">
        <f>SUM(F55:F57)</f>
        <v>21637</v>
      </c>
      <c r="G58" s="10">
        <f>SUM(G55:G57)</f>
        <v>10350</v>
      </c>
      <c r="R58" s="5"/>
    </row>
    <row r="59" spans="2:18" s="4" customFormat="1" ht="13.5" thickBot="1" x14ac:dyDescent="0.25">
      <c r="H59" s="9"/>
      <c r="R59" s="5"/>
    </row>
    <row r="60" spans="2:18" s="4" customFormat="1" ht="13.5" thickBot="1" x14ac:dyDescent="0.25">
      <c r="B60" s="8" t="s">
        <v>0</v>
      </c>
      <c r="C60" s="7">
        <f>SUM(C51:C57)</f>
        <v>16815</v>
      </c>
      <c r="D60" s="7">
        <f>SUM(D51:D57)</f>
        <v>447</v>
      </c>
      <c r="E60" s="7">
        <f>SUM(E51:E57)</f>
        <v>17262</v>
      </c>
      <c r="F60" s="7">
        <f>SUM(F51:F57)</f>
        <v>33465</v>
      </c>
      <c r="G60" s="7">
        <f>SUM(G51:G57)</f>
        <v>16203</v>
      </c>
      <c r="R60" s="5"/>
    </row>
    <row r="61" spans="2:18" s="4" customFormat="1" x14ac:dyDescent="0.2">
      <c r="R61" s="5"/>
    </row>
    <row r="62" spans="2:18" s="4" customFormat="1" x14ac:dyDescent="0.2">
      <c r="R62" s="5"/>
    </row>
    <row r="63" spans="2:18" s="4" customFormat="1" x14ac:dyDescent="0.2">
      <c r="R63" s="5"/>
    </row>
    <row r="64" spans="2:18" s="4" customFormat="1" x14ac:dyDescent="0.2">
      <c r="B64" s="6"/>
      <c r="R64" s="5"/>
    </row>
    <row r="65" spans="2:18" s="4" customFormat="1" x14ac:dyDescent="0.2">
      <c r="B65" s="6"/>
      <c r="R65" s="5"/>
    </row>
    <row r="66" spans="2:18" s="4" customFormat="1" x14ac:dyDescent="0.2">
      <c r="B66" s="6"/>
      <c r="R66" s="5"/>
    </row>
    <row r="67" spans="2:18" s="4" customFormat="1" x14ac:dyDescent="0.2">
      <c r="B67" s="6"/>
      <c r="R67" s="5"/>
    </row>
    <row r="68" spans="2:18" s="4" customFormat="1" x14ac:dyDescent="0.2">
      <c r="B68" s="6"/>
      <c r="R68" s="5"/>
    </row>
    <row r="69" spans="2:18" s="4" customFormat="1" x14ac:dyDescent="0.2">
      <c r="B69" s="6"/>
      <c r="R69" s="5"/>
    </row>
    <row r="70" spans="2:18" s="4" customFormat="1" x14ac:dyDescent="0.2">
      <c r="B70" s="6"/>
      <c r="R70" s="5"/>
    </row>
    <row r="71" spans="2:18" s="4" customFormat="1" x14ac:dyDescent="0.2">
      <c r="B71" s="6"/>
      <c r="R71" s="5"/>
    </row>
    <row r="72" spans="2:18" s="4" customFormat="1" x14ac:dyDescent="0.2">
      <c r="B72" s="6"/>
      <c r="R72" s="5"/>
    </row>
    <row r="73" spans="2:18" s="4" customFormat="1" x14ac:dyDescent="0.2">
      <c r="B73" s="6"/>
      <c r="R73" s="5"/>
    </row>
    <row r="74" spans="2:18" s="4" customFormat="1" x14ac:dyDescent="0.2">
      <c r="B74" s="6"/>
      <c r="R74" s="5"/>
    </row>
    <row r="75" spans="2:18" s="4" customFormat="1" x14ac:dyDescent="0.2">
      <c r="B75" s="6"/>
      <c r="R75" s="5"/>
    </row>
    <row r="76" spans="2:18" s="4" customFormat="1" x14ac:dyDescent="0.2">
      <c r="B76" s="6"/>
      <c r="R76" s="5"/>
    </row>
    <row r="77" spans="2:18" s="4" customFormat="1" x14ac:dyDescent="0.2">
      <c r="B77" s="6"/>
      <c r="R77" s="5"/>
    </row>
    <row r="78" spans="2:18" s="4" customFormat="1" x14ac:dyDescent="0.2">
      <c r="B78" s="6"/>
      <c r="R78" s="5"/>
    </row>
    <row r="79" spans="2:18" s="4" customFormat="1" x14ac:dyDescent="0.2">
      <c r="B79" s="6"/>
      <c r="R79" s="5"/>
    </row>
    <row r="80" spans="2:18" s="4" customFormat="1" x14ac:dyDescent="0.2">
      <c r="B80" s="6"/>
      <c r="R80" s="5"/>
    </row>
    <row r="81" spans="2:18" s="4" customFormat="1" x14ac:dyDescent="0.2">
      <c r="B81" s="6"/>
      <c r="R81" s="5"/>
    </row>
    <row r="82" spans="2:18" s="4" customFormat="1" x14ac:dyDescent="0.2">
      <c r="B82" s="6"/>
      <c r="R82" s="5"/>
    </row>
    <row r="83" spans="2:18" s="4" customFormat="1" x14ac:dyDescent="0.2">
      <c r="B83" s="6"/>
      <c r="R83" s="5"/>
    </row>
    <row r="84" spans="2:18" s="4" customFormat="1" x14ac:dyDescent="0.2">
      <c r="B84" s="6"/>
      <c r="R84" s="5"/>
    </row>
    <row r="85" spans="2:18" s="4" customFormat="1" x14ac:dyDescent="0.2">
      <c r="B85" s="6"/>
      <c r="R85" s="5"/>
    </row>
    <row r="86" spans="2:18" s="4" customFormat="1" x14ac:dyDescent="0.2">
      <c r="B86" s="6"/>
      <c r="R86" s="5"/>
    </row>
    <row r="87" spans="2:18" s="4" customFormat="1" x14ac:dyDescent="0.2">
      <c r="B87" s="6"/>
      <c r="R87" s="5"/>
    </row>
    <row r="88" spans="2:18" s="4" customFormat="1" x14ac:dyDescent="0.2">
      <c r="B88" s="6"/>
      <c r="R88" s="5"/>
    </row>
    <row r="89" spans="2:18" s="4" customFormat="1" x14ac:dyDescent="0.2">
      <c r="B89" s="6"/>
      <c r="R89" s="5"/>
    </row>
    <row r="90" spans="2:18" s="4" customFormat="1" x14ac:dyDescent="0.2">
      <c r="B90" s="6"/>
      <c r="R90" s="5"/>
    </row>
    <row r="91" spans="2:18" s="4" customFormat="1" x14ac:dyDescent="0.2">
      <c r="B91" s="6"/>
      <c r="R91" s="5"/>
    </row>
    <row r="92" spans="2:18" s="4" customFormat="1" x14ac:dyDescent="0.2">
      <c r="B92" s="6"/>
      <c r="R92" s="5"/>
    </row>
    <row r="93" spans="2:18" s="4" customFormat="1" x14ac:dyDescent="0.2">
      <c r="B93" s="6"/>
      <c r="R93" s="5"/>
    </row>
    <row r="94" spans="2:18" s="4" customFormat="1" x14ac:dyDescent="0.2">
      <c r="B94" s="6"/>
      <c r="R94" s="5"/>
    </row>
    <row r="95" spans="2:18" s="4" customFormat="1" x14ac:dyDescent="0.2">
      <c r="B95" s="6"/>
      <c r="R95" s="5"/>
    </row>
    <row r="96" spans="2:18" s="4" customFormat="1" x14ac:dyDescent="0.2">
      <c r="B96" s="6"/>
      <c r="R96" s="5"/>
    </row>
    <row r="97" spans="2:18" s="4" customFormat="1" x14ac:dyDescent="0.2">
      <c r="B97" s="6"/>
      <c r="R97" s="5"/>
    </row>
    <row r="98" spans="2:18" s="4" customFormat="1" x14ac:dyDescent="0.2">
      <c r="B98" s="6"/>
      <c r="R98" s="5"/>
    </row>
    <row r="99" spans="2:18" s="4" customFormat="1" x14ac:dyDescent="0.2">
      <c r="B99" s="6"/>
      <c r="R99" s="5"/>
    </row>
    <row r="100" spans="2:18" s="4" customFormat="1" x14ac:dyDescent="0.2">
      <c r="B100" s="6"/>
      <c r="R100" s="5"/>
    </row>
    <row r="101" spans="2:18" s="4" customFormat="1" x14ac:dyDescent="0.2">
      <c r="B101" s="6"/>
      <c r="R101" s="5"/>
    </row>
    <row r="102" spans="2:18" s="4" customFormat="1" x14ac:dyDescent="0.2">
      <c r="B102" s="6"/>
      <c r="R102" s="5"/>
    </row>
    <row r="103" spans="2:18" s="4" customFormat="1" x14ac:dyDescent="0.2">
      <c r="B103" s="6"/>
      <c r="R103" s="5"/>
    </row>
    <row r="104" spans="2:18" s="4" customFormat="1" x14ac:dyDescent="0.2">
      <c r="B104" s="6"/>
      <c r="R104" s="5"/>
    </row>
    <row r="105" spans="2:18" s="4" customFormat="1" x14ac:dyDescent="0.2">
      <c r="B105" s="6"/>
      <c r="R105" s="5"/>
    </row>
  </sheetData>
  <sheetProtection algorithmName="SHA-512" hashValue="4rKhFW6dLIFb0TBIE2KkALCCEt2nngkqgK5iyzG+IaJ6n2NwWakrlDYqveJ9rPgjFqcwGNVJM5BX/qhUbv+puw==" saltValue="bcUUebzs7FuYdAYRslj6lg==" spinCount="100000" sheet="1" objects="1" scenarios="1" selectLockedCells="1" selectUnlockedCells="1"/>
  <mergeCells count="7">
    <mergeCell ref="A44:A45"/>
    <mergeCell ref="A1:U1"/>
    <mergeCell ref="A4:A12"/>
    <mergeCell ref="A14:A20"/>
    <mergeCell ref="A22:A29"/>
    <mergeCell ref="A31:A35"/>
    <mergeCell ref="A37:A42"/>
  </mergeCells>
  <conditionalFormatting sqref="N4">
    <cfRule type="cellIs" dxfId="23" priority="24" stopIfTrue="1" operator="greaterThan">
      <formula>Q4</formula>
    </cfRule>
  </conditionalFormatting>
  <conditionalFormatting sqref="N5:N12">
    <cfRule type="cellIs" dxfId="22" priority="23" stopIfTrue="1" operator="greaterThan">
      <formula>Q5</formula>
    </cfRule>
  </conditionalFormatting>
  <conditionalFormatting sqref="N14:N20">
    <cfRule type="cellIs" dxfId="21" priority="22" stopIfTrue="1" operator="greaterThan">
      <formula>Q14</formula>
    </cfRule>
  </conditionalFormatting>
  <conditionalFormatting sqref="N22:N29">
    <cfRule type="cellIs" dxfId="20" priority="21" stopIfTrue="1" operator="greaterThan">
      <formula>Q22</formula>
    </cfRule>
  </conditionalFormatting>
  <conditionalFormatting sqref="N31:N35">
    <cfRule type="cellIs" dxfId="19" priority="20" stopIfTrue="1" operator="greaterThan">
      <formula>Q31</formula>
    </cfRule>
  </conditionalFormatting>
  <conditionalFormatting sqref="N37:N42">
    <cfRule type="cellIs" dxfId="18" priority="19" stopIfTrue="1" operator="greaterThan">
      <formula>Q37</formula>
    </cfRule>
  </conditionalFormatting>
  <conditionalFormatting sqref="N44:N45">
    <cfRule type="cellIs" dxfId="17" priority="18" stopIfTrue="1" operator="greaterThan">
      <formula>Q44</formula>
    </cfRule>
  </conditionalFormatting>
  <conditionalFormatting sqref="N47">
    <cfRule type="cellIs" dxfId="16" priority="17" stopIfTrue="1" operator="greaterThan">
      <formula>Q47</formula>
    </cfRule>
  </conditionalFormatting>
  <conditionalFormatting sqref="P4">
    <cfRule type="cellIs" dxfId="15" priority="15" stopIfTrue="1" operator="lessThan">
      <formula>N4</formula>
    </cfRule>
    <cfRule type="cellIs" dxfId="14" priority="16" stopIfTrue="1" operator="greaterThan">
      <formula>N4+O4</formula>
    </cfRule>
  </conditionalFormatting>
  <conditionalFormatting sqref="P5:P12">
    <cfRule type="cellIs" dxfId="13" priority="13" stopIfTrue="1" operator="lessThan">
      <formula>N5</formula>
    </cfRule>
    <cfRule type="cellIs" dxfId="12" priority="14" stopIfTrue="1" operator="greaterThan">
      <formula>N5+O5</formula>
    </cfRule>
  </conditionalFormatting>
  <conditionalFormatting sqref="P14:P20">
    <cfRule type="cellIs" dxfId="11" priority="11" stopIfTrue="1" operator="lessThan">
      <formula>N14</formula>
    </cfRule>
    <cfRule type="cellIs" dxfId="10" priority="12" stopIfTrue="1" operator="greaterThan">
      <formula>N14+O14</formula>
    </cfRule>
  </conditionalFormatting>
  <conditionalFormatting sqref="P22:P29">
    <cfRule type="cellIs" dxfId="9" priority="9" stopIfTrue="1" operator="lessThan">
      <formula>N22</formula>
    </cfRule>
    <cfRule type="cellIs" dxfId="8" priority="10" stopIfTrue="1" operator="greaterThan">
      <formula>N22+O22</formula>
    </cfRule>
  </conditionalFormatting>
  <conditionalFormatting sqref="P31:P35">
    <cfRule type="cellIs" dxfId="7" priority="7" stopIfTrue="1" operator="lessThan">
      <formula>N31</formula>
    </cfRule>
    <cfRule type="cellIs" dxfId="6" priority="8" stopIfTrue="1" operator="greaterThan">
      <formula>N31+O31</formula>
    </cfRule>
  </conditionalFormatting>
  <conditionalFormatting sqref="P37:P42">
    <cfRule type="cellIs" dxfId="5" priority="5" stopIfTrue="1" operator="lessThan">
      <formula>N37</formula>
    </cfRule>
    <cfRule type="cellIs" dxfId="4" priority="6" stopIfTrue="1" operator="greaterThan">
      <formula>N37+O37</formula>
    </cfRule>
  </conditionalFormatting>
  <conditionalFormatting sqref="P44:P45">
    <cfRule type="cellIs" dxfId="3" priority="3" stopIfTrue="1" operator="lessThan">
      <formula>N44</formula>
    </cfRule>
    <cfRule type="cellIs" dxfId="2" priority="4" stopIfTrue="1" operator="greaterThan">
      <formula>N44+O44</formula>
    </cfRule>
  </conditionalFormatting>
  <conditionalFormatting sqref="P47">
    <cfRule type="cellIs" dxfId="1" priority="1" stopIfTrue="1" operator="lessThan">
      <formula>N47</formula>
    </cfRule>
    <cfRule type="cellIs" dxfId="0" priority="2" stopIfTrue="1" operator="greaterThan">
      <formula>N47+O47</formula>
    </cfRule>
  </conditionalFormatting>
  <pageMargins left="0.25" right="0.25" top="0.75" bottom="0.75" header="0.3" footer="0.3"/>
  <pageSetup paperSize="9" scale="51" fitToHeight="0" orientation="landscape" r:id="rId1"/>
  <headerFooter alignWithMargins="0">
    <oddFooter>&amp;Rstrana &amp;P od ukupno &amp;N</oddFooter>
  </headerFooter>
  <ignoredErrors>
    <ignoredError sqref="N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12"/>
  <sheetViews>
    <sheetView zoomScale="80" zoomScaleNormal="80" workbookViewId="0">
      <selection activeCell="V7" sqref="V7"/>
    </sheetView>
  </sheetViews>
  <sheetFormatPr defaultRowHeight="15" x14ac:dyDescent="0.25"/>
  <cols>
    <col min="1" max="1" width="4.85546875" bestFit="1" customWidth="1"/>
    <col min="2" max="2" width="6.5703125" customWidth="1"/>
    <col min="3" max="3" width="6" customWidth="1"/>
    <col min="4" max="4" width="6.7109375" customWidth="1"/>
  </cols>
  <sheetData>
    <row r="2" spans="3:4" ht="16.5" x14ac:dyDescent="0.25">
      <c r="C2" s="131"/>
      <c r="D2" s="131"/>
    </row>
    <row r="3" spans="3:4" ht="16.5" x14ac:dyDescent="0.25">
      <c r="C3" s="131"/>
      <c r="D3" s="131"/>
    </row>
    <row r="4" spans="3:4" ht="16.5" x14ac:dyDescent="0.25">
      <c r="C4" s="131"/>
      <c r="D4" s="131"/>
    </row>
    <row r="5" spans="3:4" ht="16.5" x14ac:dyDescent="0.25">
      <c r="C5" s="131"/>
      <c r="D5" s="131"/>
    </row>
    <row r="6" spans="3:4" ht="16.5" x14ac:dyDescent="0.25">
      <c r="C6" s="131"/>
      <c r="D6" s="131"/>
    </row>
    <row r="7" spans="3:4" ht="16.5" x14ac:dyDescent="0.25">
      <c r="C7" s="131"/>
      <c r="D7" s="131"/>
    </row>
    <row r="8" spans="3:4" ht="16.5" x14ac:dyDescent="0.25">
      <c r="C8" s="131"/>
      <c r="D8" s="131"/>
    </row>
    <row r="9" spans="3:4" ht="16.5" x14ac:dyDescent="0.25">
      <c r="C9" s="131"/>
      <c r="D9" s="131"/>
    </row>
    <row r="10" spans="3:4" ht="16.5" x14ac:dyDescent="0.25">
      <c r="C10" s="131"/>
      <c r="D10" s="131"/>
    </row>
    <row r="11" spans="3:4" ht="16.5" x14ac:dyDescent="0.25">
      <c r="C11" s="131"/>
      <c r="D11" s="131"/>
    </row>
    <row r="12" spans="3:4" ht="16.5" x14ac:dyDescent="0.25">
      <c r="C12" s="131"/>
      <c r="D12" s="131"/>
    </row>
  </sheetData>
  <sheetProtection algorithmName="SHA-512" hashValue="W5rRqJRaRpyoj0RE74MO53aF8oN0cUrykmR9+eI9hgh3nWIN1xhHHfLyI2HV0mqHZEUBa0ZbB10/c3AB43YLqw==" saltValue="y6JYnC9XpdeFsthBXkud3Q==" spinCount="100000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Predsednicki</vt:lpstr>
      <vt:lpstr>Sheet1</vt:lpstr>
      <vt:lpstr>Predsednicki!Print_Area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</dc:creator>
  <cp:lastModifiedBy>DeX</cp:lastModifiedBy>
  <cp:lastPrinted>2017-04-02T23:03:48Z</cp:lastPrinted>
  <dcterms:created xsi:type="dcterms:W3CDTF">2017-03-31T11:14:51Z</dcterms:created>
  <dcterms:modified xsi:type="dcterms:W3CDTF">2017-04-02T23:29:40Z</dcterms:modified>
</cp:coreProperties>
</file>